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8640" firstSheet="3" activeTab="3"/>
  </bookViews>
  <sheets>
    <sheet name="ОпТ" sheetId="1" state="veryHidden" r:id="rId1"/>
    <sheet name="ОпФ" sheetId="2" state="veryHidden" r:id="rId2"/>
    <sheet name="СодФ" sheetId="3" state="veryHidden" r:id="rId3"/>
    <sheet name="Баланс ф4" sheetId="4" r:id="rId4"/>
  </sheets>
  <externalReferences>
    <externalReference r:id="rId7"/>
  </externalReferences>
  <definedNames>
    <definedName name="cross">'СодФ'!$A$28:$A$110</definedName>
    <definedName name="crossR">'СодФ'!$B$28:$B$110</definedName>
    <definedName name="format">'ОпТ'!$E$2</definedName>
    <definedName name="period">'ОпТ'!$E$3</definedName>
    <definedName name="perno">'ОпТ'!$E$4</definedName>
    <definedName name="год_отчетности">'ОпТ'!$C$5</definedName>
    <definedName name="дата_начала">'ОпТ'!$C$7</definedName>
    <definedName name="дата_отчетности">'ОпТ'!$C$6</definedName>
    <definedName name="ИМНС">'ОпТ'!$G$2</definedName>
    <definedName name="ИМНСЛОКАЛ">'ОпТ'!$G$4</definedName>
    <definedName name="ИМНСРЕКВ">'ОпТ'!$G$3</definedName>
    <definedName name="имя_таблицы">'ОпТ'!$B$2</definedName>
    <definedName name="имя_формы">'ОпТ'!$B$3</definedName>
    <definedName name="Код">'СодФ'!$E$22:$E$23</definedName>
    <definedName name="КонПериодОтч">'ОпТ'!$B$7</definedName>
    <definedName name="НАИМИМНС">'ОпТ'!$G$5</definedName>
    <definedName name="НАИМИМНСЛОКАЛ">'ОпТ'!$G$7</definedName>
    <definedName name="НАИМИМНСРЕКВ">'ОпТ'!$G$6</definedName>
    <definedName name="НачПериодОтч">'ОпТ'!$C$7</definedName>
    <definedName name="номер_отчетности">'ОпТ'!$C$8</definedName>
    <definedName name="_xlnm.Print_Area" localSheetId="3">'Баланс ф4'!$A$1:$AZ$88</definedName>
    <definedName name="отчетный_период">'ОпТ'!$C$4</definedName>
    <definedName name="П000010001000">'Баланс ф4'!$AM$14</definedName>
    <definedName name="П000010001003">'Баланс ф4'!$AG$20</definedName>
    <definedName name="П000010001004">'Баланс ф4'!$AP$20</definedName>
    <definedName name="П000010002003">'Баланс ф4'!$AG$24</definedName>
    <definedName name="П000010002004">'Баланс ф4'!$AP$24</definedName>
    <definedName name="П000010002103">'Баланс ф4'!$AG$25</definedName>
    <definedName name="П000010002104">'Баланс ф4'!$AP$25</definedName>
    <definedName name="П000010003001_">'Баланс ф4'!$A$26</definedName>
    <definedName name="П000010003003_">'Баланс ф4'!$AG$26</definedName>
    <definedName name="П000010003004_">'Баланс ф4'!$AP$26</definedName>
    <definedName name="П000010005003">'Баланс ф4'!$AG$27</definedName>
    <definedName name="П000010005004">'Баланс ф4'!$AP$27</definedName>
    <definedName name="П000010006003">'Баланс ф4'!$AG$28</definedName>
    <definedName name="П000010006004">'Баланс ф4'!$AP$28</definedName>
    <definedName name="П000010007003">'Баланс ф4'!$AG$30</definedName>
    <definedName name="П000010007004">'Баланс ф4'!$AP$30</definedName>
    <definedName name="П000010008003">'Баланс ф4'!$AG$31</definedName>
    <definedName name="П000010008004">'Баланс ф4'!$AP$31</definedName>
    <definedName name="П000010009003">'Баланс ф4'!$AG$32</definedName>
    <definedName name="П000010009004">'Баланс ф4'!$AP$32</definedName>
    <definedName name="П000010011003">'Баланс ф4'!$AG$33</definedName>
    <definedName name="П000010011004">'Баланс ф4'!$AP$33</definedName>
    <definedName name="П000010012001_">'Баланс ф4'!$A$34</definedName>
    <definedName name="П000010012003_">'Баланс ф4'!$AG$34</definedName>
    <definedName name="П000010012004_">'Баланс ф4'!$AP$34</definedName>
    <definedName name="П000010013003">'Баланс ф4'!$AG$35</definedName>
    <definedName name="П000010013004">'Баланс ф4'!$AP$35</definedName>
    <definedName name="П000010014003">'Баланс ф4'!$AG$39</definedName>
    <definedName name="П000010014004">'Баланс ф4'!$AP$39</definedName>
    <definedName name="П000010015003">'Баланс ф4'!$AG$40</definedName>
    <definedName name="П000010015004">'Баланс ф4'!$AP$40</definedName>
    <definedName name="П000010016003">'Баланс ф4'!$AG$42</definedName>
    <definedName name="П000010016004">'Баланс ф4'!$AP$42</definedName>
    <definedName name="П000010017003">'Баланс ф4'!$AG$43</definedName>
    <definedName name="П000010017004">'Баланс ф4'!$AP$43</definedName>
    <definedName name="П000010018003">'Баланс ф4'!$AG$44</definedName>
    <definedName name="П000010018004">'Баланс ф4'!$AP$44</definedName>
    <definedName name="П000010018103">'Баланс ф4'!$AG$46</definedName>
    <definedName name="П000010018104">'Баланс ф4'!$AP$46</definedName>
    <definedName name="П000010019001_">'Баланс ф4'!$A$47</definedName>
    <definedName name="П000010019003_">'Баланс ф4'!$AG$47</definedName>
    <definedName name="П000010019004_">'Баланс ф4'!$AP$47</definedName>
    <definedName name="П000010020003">'Баланс ф4'!$AG$48</definedName>
    <definedName name="П000010020004">'Баланс ф4'!$AP$48</definedName>
    <definedName name="П000010022003">'Баланс ф4'!$AG$49</definedName>
    <definedName name="П000010022004">'Баланс ф4'!$AP$49</definedName>
    <definedName name="П000010023003">'Баланс ф4'!$AG$52</definedName>
    <definedName name="П000010023004">'Баланс ф4'!$AP$52</definedName>
    <definedName name="П000010024003">'Баланс ф4'!$AG$54</definedName>
    <definedName name="П000010024004">'Баланс ф4'!$AP$54</definedName>
    <definedName name="П000010024103">'Баланс ф4'!$AG$55</definedName>
    <definedName name="П000010024104">'Баланс ф4'!$AP$55</definedName>
    <definedName name="П000010025001_">'Баланс ф4'!$A$56</definedName>
    <definedName name="П000010025003_">'Баланс ф4'!$AG$56</definedName>
    <definedName name="П000010025004_">'Баланс ф4'!$AP$56</definedName>
    <definedName name="П000010026003">'Баланс ф4'!$AG$58</definedName>
    <definedName name="П000010026004">'Баланс ф4'!$AP$58</definedName>
    <definedName name="П000010027003">'Баланс ф4'!$AG$65</definedName>
    <definedName name="П000010027004">'Баланс ф4'!$AP$65</definedName>
    <definedName name="П000010028003">'Баланс ф4'!$AG$66</definedName>
    <definedName name="П000010028004">'Баланс ф4'!$AP$66</definedName>
    <definedName name="П000010028103">'Баланс ф4'!$AG$68</definedName>
    <definedName name="П000010028104">'Баланс ф4'!$AP$68</definedName>
    <definedName name="П000010029001_">'Баланс ф4'!$A$69</definedName>
    <definedName name="П000010029003_">'Баланс ф4'!$AG$69</definedName>
    <definedName name="П000010029004_">'Баланс ф4'!$AP$69</definedName>
    <definedName name="П000010030003">'Баланс ф4'!$AG$70</definedName>
    <definedName name="П000010030004">'Баланс ф4'!$AP$70</definedName>
    <definedName name="П000010031003">'Баланс ф4'!$AG$71</definedName>
    <definedName name="П000010031004">'Баланс ф4'!$AP$71</definedName>
    <definedName name="П000010031103">'Баланс ф4'!$AG$72</definedName>
    <definedName name="П000010031104">'Баланс ф4'!$AP$72</definedName>
    <definedName name="П000010032001_">'Баланс ф4'!$A$73</definedName>
    <definedName name="П000010032003_">'Баланс ф4'!$AG$73</definedName>
    <definedName name="П000010032004_">'Баланс ф4'!$AP$73</definedName>
    <definedName name="П000010033003">'Баланс ф4'!$AG$75</definedName>
    <definedName name="П000010033004">'Баланс ф4'!$AP$75</definedName>
    <definedName name="П000010034003">'Баланс ф4'!$AG$77</definedName>
    <definedName name="П000010034004">'Баланс ф4'!$AP$77</definedName>
    <definedName name="П000010035003">'Баланс ф4'!$AG$79</definedName>
    <definedName name="П000010035004">'Баланс ф4'!$AP$79</definedName>
    <definedName name="П000010036003">'Баланс ф4'!$AG$81</definedName>
    <definedName name="П000010036004">'Баланс ф4'!$AP$81</definedName>
    <definedName name="яяя">'ОпТ'!$D$1</definedName>
  </definedNames>
  <calcPr fullCalcOnLoad="1" fullPrecision="0"/>
</workbook>
</file>

<file path=xl/comments1.xml><?xml version="1.0" encoding="utf-8"?>
<comments xmlns="http://schemas.openxmlformats.org/spreadsheetml/2006/main">
  <authors>
    <author>Wldmr</author>
  </authors>
  <commentList>
    <comment ref="A6" authorId="0">
      <text>
        <r>
          <rPr>
            <b/>
            <sz val="8"/>
            <rFont val="Tahoma"/>
            <family val="0"/>
          </rPr>
          <t>Wldmr:</t>
        </r>
        <r>
          <rPr>
            <sz val="8"/>
            <rFont val="Tahoma"/>
            <family val="0"/>
          </rPr>
          <t xml:space="preserve">
посмотреть как правильно вставлять дату</t>
        </r>
      </text>
    </comment>
  </commentList>
</comments>
</file>

<file path=xl/sharedStrings.xml><?xml version="1.0" encoding="utf-8"?>
<sst xmlns="http://schemas.openxmlformats.org/spreadsheetml/2006/main" count="744" uniqueCount="324">
  <si>
    <t>Коды</t>
  </si>
  <si>
    <t>Дата (год, месяц, число)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</si>
  <si>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</si>
  <si>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</si>
  <si>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</si>
  <si>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</si>
  <si>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</si>
  <si>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ОКОПФ/ОКФС</t>
  </si>
  <si>
    <t>по ОКЕИ</t>
  </si>
  <si>
    <t>Отчет о движении денежных средств</t>
  </si>
  <si>
    <t>Форма № 4 по ОКУД</t>
  </si>
  <si>
    <t>0710004</t>
  </si>
  <si>
    <t>деятельности</t>
  </si>
  <si>
    <t>на оплату труда</t>
  </si>
  <si>
    <t>Форма 0710004 с. 2</t>
  </si>
  <si>
    <t>Руководитель</t>
  </si>
  <si>
    <t>Главный бухгалтер</t>
  </si>
  <si>
    <t>(подпись)</t>
  </si>
  <si>
    <t>(расшифровка подписи)</t>
  </si>
  <si>
    <t>по ОКВЭД</t>
  </si>
  <si>
    <t>Показатель</t>
  </si>
  <si>
    <t>наименование</t>
  </si>
  <si>
    <t>код</t>
  </si>
  <si>
    <t>За аналогичный</t>
  </si>
  <si>
    <t>период преды-</t>
  </si>
  <si>
    <t>дущего года</t>
  </si>
  <si>
    <t>За отчетный</t>
  </si>
  <si>
    <t>Остаток денежных средств</t>
  </si>
  <si>
    <t>на начало отчетного года</t>
  </si>
  <si>
    <t>Движение денежных средств</t>
  </si>
  <si>
    <t>по текущей деятельности</t>
  </si>
  <si>
    <t>Средства, полученные от покупателей, заказчиков</t>
  </si>
  <si>
    <t>Прочие доходы</t>
  </si>
  <si>
    <t>Денежные средства, направленные:</t>
  </si>
  <si>
    <t>на выплату дивидендов, процентов</t>
  </si>
  <si>
    <t>на расчеты по налогам и сборам</t>
  </si>
  <si>
    <t>Чистые денежные средства от текущей деятельности</t>
  </si>
  <si>
    <t>по инвестиционной деятельности</t>
  </si>
  <si>
    <t>Выручка от продажи объектов основных средств</t>
  </si>
  <si>
    <t>и иных внеоборотных активов</t>
  </si>
  <si>
    <t>Выручка от продажи ценных бумаг и иных</t>
  </si>
  <si>
    <t>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</si>
  <si>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</si>
  <si>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</si>
  <si>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</t>
  </si>
  <si>
    <t>другим организациям</t>
  </si>
  <si>
    <t>Приобретение дочерних организаций</t>
  </si>
  <si>
    <t>Приобретение объектов основных средств, доходных</t>
  </si>
  <si>
    <t>вложений в материальные ценности и</t>
  </si>
  <si>
    <t>нематериальных активов</t>
  </si>
  <si>
    <t>Приобретение ценных бумаг и иных финансовых</t>
  </si>
  <si>
    <t>вложений</t>
  </si>
  <si>
    <t>Займы, предоставленные другим организациям</t>
  </si>
  <si>
    <t>Чистые денежные средства от инвестиционной</t>
  </si>
  <si>
    <t>по финансовой деятельности</t>
  </si>
  <si>
    <t>Поступления от эмиссии акций или иных долевых</t>
  </si>
  <si>
    <t>бумаг</t>
  </si>
  <si>
    <t>Поступления от займов и кредитов, предоставленных</t>
  </si>
  <si>
    <t>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</si>
  <si>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</si>
  <si>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</si>
  <si>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</t>
  </si>
  <si>
    <t>Чистое увеличение (уменьшение) денежных средств</t>
  </si>
  <si>
    <t>и их эквивалентов</t>
  </si>
  <si>
    <t>Остаток денежных средств на конец отчетного</t>
  </si>
  <si>
    <t>периода</t>
  </si>
  <si>
    <t>Величина влияния изменений курса иностранной</t>
  </si>
  <si>
    <t>валюты по отношению к рублю</t>
  </si>
  <si>
    <t>сырья и иных оборотных активов</t>
  </si>
  <si>
    <t>год</t>
  </si>
  <si>
    <t>150</t>
  </si>
  <si>
    <t>160</t>
  </si>
  <si>
    <t>170</t>
  </si>
  <si>
    <t>180</t>
  </si>
  <si>
    <t>210</t>
  </si>
  <si>
    <t>220</t>
  </si>
  <si>
    <t>230</t>
  </si>
  <si>
    <t>240</t>
  </si>
  <si>
    <t>250</t>
  </si>
  <si>
    <t>280</t>
  </si>
  <si>
    <t>290</t>
  </si>
  <si>
    <t>300</t>
  </si>
  <si>
    <t>310</t>
  </si>
  <si>
    <t>340</t>
  </si>
  <si>
    <t>(с учетом приказа Госкомстата РФ и Минфина РФ</t>
  </si>
  <si>
    <t>от 14 ноября 2003 г. № 475/102н)</t>
  </si>
  <si>
    <t>Приложение к приказу Минфина РФ от 22 июля 2003 г. № 67н</t>
  </si>
  <si>
    <t>на оплату приобретенных товаров, услуг,</t>
  </si>
  <si>
    <t>Лист содержания формы</t>
  </si>
  <si>
    <t>Содержание формы отчетности согласно формату</t>
  </si>
  <si>
    <t>Наименование блока</t>
  </si>
  <si>
    <t>Признак обязательности</t>
  </si>
  <si>
    <t>Признак повтора</t>
  </si>
  <si>
    <t>начальный показатель</t>
  </si>
  <si>
    <t>Конечный показатель</t>
  </si>
  <si>
    <t>№таблицы в описании формата</t>
  </si>
  <si>
    <t>Вместе со справочниками можно назначить и кросс-таблицу</t>
  </si>
  <si>
    <t>Справочники</t>
  </si>
  <si>
    <t>(между описанием блоков и справочниками должна быть хотя бы одна пустая строка)</t>
  </si>
  <si>
    <t>Лист описания формы</t>
  </si>
  <si>
    <t>Описание формы отчетности согласно формату</t>
  </si>
  <si>
    <t>Эти столбцы имеют значение (не забудьте про ###)</t>
  </si>
  <si>
    <t>Наименование реквизита</t>
  </si>
  <si>
    <t>Тип</t>
  </si>
  <si>
    <t>Формат</t>
  </si>
  <si>
    <t>Код реквизита</t>
  </si>
  <si>
    <t>Значение реквизита</t>
  </si>
  <si>
    <t>Эти данные менять не нужно, они заполняются автоматически</t>
  </si>
  <si>
    <t>Кириллов Владимир Юрьевич</t>
  </si>
  <si>
    <t>Лист описания таблицы</t>
  </si>
  <si>
    <t>Отчетный период</t>
  </si>
  <si>
    <t>Год отчетности</t>
  </si>
  <si>
    <t>Дата представления формы</t>
  </si>
  <si>
    <t>Дата начала отчетного периода</t>
  </si>
  <si>
    <t>Номер формы отчетности</t>
  </si>
  <si>
    <t>Периодичность отчетности</t>
  </si>
  <si>
    <t>Полугодие</t>
  </si>
  <si>
    <t>9 месяцев</t>
  </si>
  <si>
    <t>Месячная</t>
  </si>
  <si>
    <t>Квартальная</t>
  </si>
  <si>
    <t>Годовая</t>
  </si>
  <si>
    <t>Условия отображения листов</t>
  </si>
  <si>
    <t>имя листа</t>
  </si>
  <si>
    <t>логическое условие скрытия</t>
  </si>
  <si>
    <t>Условие обязательности в формате</t>
  </si>
  <si>
    <t>Полное имя</t>
  </si>
  <si>
    <t>Баланс ф4</t>
  </si>
  <si>
    <t>Таблица 3.</t>
  </si>
  <si>
    <t>Таблица 4.</t>
  </si>
  <si>
    <t>Таблица 5.</t>
  </si>
  <si>
    <t>Таблица 7.</t>
  </si>
  <si>
    <t>Таблица 8.</t>
  </si>
  <si>
    <t>Таблица 9.</t>
  </si>
  <si>
    <t>Таблица 10.</t>
  </si>
  <si>
    <t>Таблица 11.</t>
  </si>
  <si>
    <t>Таблица 14.</t>
  </si>
  <si>
    <t>Таблица 15.</t>
  </si>
  <si>
    <t>Таблица 16.</t>
  </si>
  <si>
    <t>Таблица 17.</t>
  </si>
  <si>
    <t>Таблица 18.</t>
  </si>
  <si>
    <t>Таблица 19.</t>
  </si>
  <si>
    <t>П000010001003</t>
  </si>
  <si>
    <t>П000010002004</t>
  </si>
  <si>
    <t>П000010003001</t>
  </si>
  <si>
    <t>П000010003004</t>
  </si>
  <si>
    <t>П000010009004</t>
  </si>
  <si>
    <t>П000010011003</t>
  </si>
  <si>
    <t>П000010011004</t>
  </si>
  <si>
    <t>П000010012001</t>
  </si>
  <si>
    <t>П000010012004</t>
  </si>
  <si>
    <t>П000010013003</t>
  </si>
  <si>
    <t>П000010018004</t>
  </si>
  <si>
    <t>П000010019001</t>
  </si>
  <si>
    <t>П000010019004</t>
  </si>
  <si>
    <t>П000010020003</t>
  </si>
  <si>
    <t>П000010020004</t>
  </si>
  <si>
    <t>П000010022003</t>
  </si>
  <si>
    <t>П000010024004</t>
  </si>
  <si>
    <t>П000010025001</t>
  </si>
  <si>
    <t>П000010025004</t>
  </si>
  <si>
    <t>П000010026003</t>
  </si>
  <si>
    <t>П000010028004</t>
  </si>
  <si>
    <t>П000010029001</t>
  </si>
  <si>
    <t>П000010029004</t>
  </si>
  <si>
    <t>П000010030003</t>
  </si>
  <si>
    <t>П000010031004</t>
  </si>
  <si>
    <t>П000010032001</t>
  </si>
  <si>
    <t>П000010032004</t>
  </si>
  <si>
    <t>П000010033003</t>
  </si>
  <si>
    <t>П000010036004</t>
  </si>
  <si>
    <t>за период с</t>
  </si>
  <si>
    <t>по</t>
  </si>
  <si>
    <t>Организационно-правовая форма</t>
  </si>
  <si>
    <t>Форма собственности</t>
  </si>
  <si>
    <t xml:space="preserve">Единица измерения: </t>
  </si>
  <si>
    <t>Признак отчетности</t>
  </si>
  <si>
    <t>О</t>
  </si>
  <si>
    <t>K(1)</t>
  </si>
  <si>
    <t>ПризФОтч</t>
  </si>
  <si>
    <t>Код формы отчетности по классификатору КНД</t>
  </si>
  <si>
    <t>K(7)</t>
  </si>
  <si>
    <t>КНД</t>
  </si>
  <si>
    <t>Наименование формы отчетности</t>
  </si>
  <si>
    <t>Н</t>
  </si>
  <si>
    <t>Т(120)</t>
  </si>
  <si>
    <t>НаимФОтч</t>
  </si>
  <si>
    <t>ОТЧЕТ О ДВИЖЕНИИ ДЕНЕЖНЫХ СРЕДСТВ</t>
  </si>
  <si>
    <t>Версия формата отчетности</t>
  </si>
  <si>
    <t>N(7.5)</t>
  </si>
  <si>
    <t>ВерФОтч</t>
  </si>
  <si>
    <t>Период действия версии формата отчетности</t>
  </si>
  <si>
    <t>ПериодВерОтч</t>
  </si>
  <si>
    <t>Признак отчетного периода</t>
  </si>
  <si>
    <t>К(1)</t>
  </si>
  <si>
    <t>ПризПериодОтч</t>
  </si>
  <si>
    <t>Единица измерения по классификатору ОКЕИ</t>
  </si>
  <si>
    <t>К(3)</t>
  </si>
  <si>
    <t>ОКЕИ</t>
  </si>
  <si>
    <t>Количество показателей в форме отчетности</t>
  </si>
  <si>
    <t>N(10)</t>
  </si>
  <si>
    <t>КолПокФОтч</t>
  </si>
  <si>
    <t>КНД0710004_501.XLS</t>
  </si>
  <si>
    <t>П000010001004</t>
  </si>
  <si>
    <t>П000010002003</t>
  </si>
  <si>
    <t>П000010005003</t>
  </si>
  <si>
    <t>П000010005004</t>
  </si>
  <si>
    <t>П000010006003</t>
  </si>
  <si>
    <t>П000010006004</t>
  </si>
  <si>
    <t>П000010007003</t>
  </si>
  <si>
    <t>П000010007004</t>
  </si>
  <si>
    <t>П000010008003</t>
  </si>
  <si>
    <t>П000010008004</t>
  </si>
  <si>
    <t>П000010009003</t>
  </si>
  <si>
    <t>П000010013004</t>
  </si>
  <si>
    <t>П000010014003</t>
  </si>
  <si>
    <t>П000010014004</t>
  </si>
  <si>
    <t>П000010015003</t>
  </si>
  <si>
    <t>П000010015004</t>
  </si>
  <si>
    <t>П000010016003</t>
  </si>
  <si>
    <t>П000010016004</t>
  </si>
  <si>
    <t>П000010017003</t>
  </si>
  <si>
    <t>П000010017004</t>
  </si>
  <si>
    <t>П000010018003</t>
  </si>
  <si>
    <t>П000010022004</t>
  </si>
  <si>
    <t>П000010023003</t>
  </si>
  <si>
    <t>П000010023004</t>
  </si>
  <si>
    <t>П000010024003</t>
  </si>
  <si>
    <t>П000010026004</t>
  </si>
  <si>
    <t>П000010027003</t>
  </si>
  <si>
    <t>П000010027004</t>
  </si>
  <si>
    <t>П000010028003</t>
  </si>
  <si>
    <t>П000010030004</t>
  </si>
  <si>
    <t>П000010031003</t>
  </si>
  <si>
    <t>П000010033004</t>
  </si>
  <si>
    <t>П000010034003</t>
  </si>
  <si>
    <t>П000010034004</t>
  </si>
  <si>
    <t>П000010035003</t>
  </si>
  <si>
    <t>П000010035004</t>
  </si>
  <si>
    <t>П000010036003</t>
  </si>
  <si>
    <t>cross</t>
  </si>
  <si>
    <t>crossR</t>
  </si>
  <si>
    <t>format</t>
  </si>
  <si>
    <t>period</t>
  </si>
  <si>
    <t>perno</t>
  </si>
  <si>
    <t>3</t>
  </si>
  <si>
    <t>5.01</t>
  </si>
  <si>
    <t>D(10),</t>
  </si>
  <si>
    <t>01.01.2009,</t>
  </si>
  <si>
    <t>D(10)|</t>
  </si>
  <si>
    <t>Е(0)</t>
  </si>
  <si>
    <t>Признак вида документа</t>
  </si>
  <si>
    <t>ПризВидДок</t>
  </si>
  <si>
    <t xml:space="preserve">Номер корректировки </t>
  </si>
  <si>
    <t>У</t>
  </si>
  <si>
    <t>N (3)</t>
  </si>
  <si>
    <t>Текущий налоговый период</t>
  </si>
  <si>
    <t>N(4)</t>
  </si>
  <si>
    <t>ГодПериодОтч</t>
  </si>
  <si>
    <t>П000010001000</t>
  </si>
  <si>
    <t>ДвижениеДен</t>
  </si>
  <si>
    <t>ОстНач</t>
  </si>
  <si>
    <t>СумОтч</t>
  </si>
  <si>
    <t>СумПред</t>
  </si>
  <si>
    <t>ДвижТекДеят</t>
  </si>
  <si>
    <t>Приход</t>
  </si>
  <si>
    <t>Расход</t>
  </si>
  <si>
    <t>ЧистСр</t>
  </si>
  <si>
    <t>ЧистУвУмСр</t>
  </si>
  <si>
    <t>ОстКон</t>
  </si>
  <si>
    <t>ВлиянКурс</t>
  </si>
  <si>
    <t>ДвижИнвДеят</t>
  </si>
  <si>
    <t>ДвижФинДеят</t>
  </si>
  <si>
    <t>384</t>
  </si>
  <si>
    <t>385</t>
  </si>
  <si>
    <t>ОтПокупЗак</t>
  </si>
  <si>
    <t>ПрочДох</t>
  </si>
  <si>
    <t>П000010002104</t>
  </si>
  <si>
    <t>П000010002103</t>
  </si>
  <si>
    <t>!ВтчНаим</t>
  </si>
  <si>
    <t>Наименование</t>
  </si>
  <si>
    <t>Приобр</t>
  </si>
  <si>
    <t>ОплТруд</t>
  </si>
  <si>
    <t>ВыплДив</t>
  </si>
  <si>
    <t>Налоги</t>
  </si>
  <si>
    <t>ПрочРас</t>
  </si>
  <si>
    <t>Прочие расходы по текущей деятельности</t>
  </si>
  <si>
    <t>ВырПродАктив</t>
  </si>
  <si>
    <t>ВырПродЦБ</t>
  </si>
  <si>
    <t>ПолучДив</t>
  </si>
  <si>
    <t>ПолучПроц</t>
  </si>
  <si>
    <t>ПогашЗайм</t>
  </si>
  <si>
    <t>Прочие доходы (поступления) по инвест. деятельности</t>
  </si>
  <si>
    <t>П000010018104</t>
  </si>
  <si>
    <t>П000010018103</t>
  </si>
  <si>
    <t>ПриобрДочОрг</t>
  </si>
  <si>
    <t>ПриобрАктив</t>
  </si>
  <si>
    <t>ПриобрЦБ</t>
  </si>
  <si>
    <t>ПредЗайм</t>
  </si>
  <si>
    <t>Прочие расходы по инвест. Деятельности</t>
  </si>
  <si>
    <t>П000010024104</t>
  </si>
  <si>
    <t>П000010024103</t>
  </si>
  <si>
    <t>ПостЭмис</t>
  </si>
  <si>
    <t>ПостЗаймОрг</t>
  </si>
  <si>
    <t>П000010028104</t>
  </si>
  <si>
    <t>П000010028103</t>
  </si>
  <si>
    <t>ПогашЗаймБП</t>
  </si>
  <si>
    <t>ПогашФинАр</t>
  </si>
  <si>
    <t>Прочие расходы</t>
  </si>
  <si>
    <t>П000010031104</t>
  </si>
  <si>
    <t>П000010031103</t>
  </si>
  <si>
    <t>П000010003003</t>
  </si>
  <si>
    <t>П000010012003</t>
  </si>
  <si>
    <t>П000010019003</t>
  </si>
  <si>
    <t>П000010025003</t>
  </si>
  <si>
    <t>П000010029003</t>
  </si>
  <si>
    <t>П000010032003</t>
  </si>
  <si>
    <t>5256</t>
  </si>
  <si>
    <t>ИФНС России по Автозаводскому р-ну г.Нижнего Новгорода</t>
  </si>
  <si>
    <t>годовая</t>
  </si>
  <si>
    <t>10</t>
  </si>
  <si>
    <t>21.03.2011</t>
  </si>
  <si>
    <t>01.01.2010</t>
  </si>
  <si>
    <t>0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</si>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</sst>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[$€-2]\ ###,000_);[Red]\([$€-2]\ ###,000\)"/>
    <numFmt numFmtId="169" formatCode="[$-FC19]dd\ mmmm\ yyyy\ \г\.;@"/>
    <numFmt numFmtId="170" formatCode="[$-419]mmmm;@"/>
    <numFmt numFmtId="171" formatCode="00"/>
  </numFmts>
  <fonts count="2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3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i/>
      <sz val="1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0" fillId="4" borderId="0" xfId="0" applyFill="1" applyAlignment="1">
      <alignment wrapText="1"/>
    </xf>
    <xf numFmtId="0" fontId="12" fillId="0" borderId="0" xfId="0" applyFont="1" applyAlignment="1">
      <alignment/>
    </xf>
    <xf numFmtId="0" fontId="0" fillId="4" borderId="0" xfId="0" applyFill="1" applyAlignment="1">
      <alignment horizontal="left"/>
    </xf>
    <xf numFmtId="0" fontId="0" fillId="4" borderId="0" xfId="0" applyFill="1" applyAlignment="1">
      <alignment/>
    </xf>
    <xf numFmtId="49" fontId="0" fillId="4" borderId="0" xfId="0" applyNumberFormat="1" applyFill="1" applyAlignment="1">
      <alignment/>
    </xf>
    <xf numFmtId="14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5" fillId="0" borderId="0" xfId="0" applyFont="1" applyFill="1" applyBorder="1" applyAlignment="1">
      <alignment vertical="top"/>
    </xf>
    <xf numFmtId="0" fontId="20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15" fillId="0" borderId="1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NumberFormat="1" applyFont="1" applyFill="1" applyAlignment="1">
      <alignment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horizontal="center"/>
    </xf>
    <xf numFmtId="49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right"/>
    </xf>
    <xf numFmtId="49" fontId="17" fillId="0" borderId="0" xfId="0" applyNumberFormat="1" applyFont="1" applyFill="1" applyAlignment="1">
      <alignment/>
    </xf>
    <xf numFmtId="49" fontId="17" fillId="0" borderId="4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49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20" fillId="0" borderId="5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49" fontId="20" fillId="0" borderId="3" xfId="0" applyNumberFormat="1" applyFont="1" applyBorder="1" applyAlignment="1">
      <alignment vertical="top" wrapText="1"/>
    </xf>
    <xf numFmtId="49" fontId="0" fillId="0" borderId="0" xfId="0" applyNumberFormat="1" applyAlignment="1">
      <alignment/>
    </xf>
    <xf numFmtId="0" fontId="4" fillId="0" borderId="8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49" fontId="20" fillId="0" borderId="5" xfId="0" applyNumberFormat="1" applyFont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1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49" fontId="20" fillId="0" borderId="12" xfId="0" applyNumberFormat="1" applyFont="1" applyBorder="1" applyAlignment="1">
      <alignment vertical="top" wrapText="1"/>
    </xf>
    <xf numFmtId="0" fontId="0" fillId="5" borderId="0" xfId="0" applyFill="1" applyAlignment="1">
      <alignment/>
    </xf>
    <xf numFmtId="0" fontId="0" fillId="5" borderId="0" xfId="0" applyFont="1" applyFill="1" applyBorder="1" applyAlignment="1">
      <alignment/>
    </xf>
    <xf numFmtId="0" fontId="21" fillId="5" borderId="0" xfId="0" applyFont="1" applyFill="1" applyAlignment="1">
      <alignment/>
    </xf>
    <xf numFmtId="0" fontId="21" fillId="5" borderId="13" xfId="0" applyFont="1" applyFill="1" applyBorder="1" applyAlignment="1">
      <alignment horizontal="center" vertical="top" wrapText="1"/>
    </xf>
    <xf numFmtId="0" fontId="21" fillId="5" borderId="14" xfId="0" applyFont="1" applyFill="1" applyBorder="1" applyAlignment="1">
      <alignment horizontal="center" vertical="top" wrapText="1"/>
    </xf>
    <xf numFmtId="0" fontId="21" fillId="5" borderId="3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1" fillId="5" borderId="0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21" fillId="5" borderId="0" xfId="0" applyFont="1" applyFill="1" applyBorder="1" applyAlignment="1">
      <alignment/>
    </xf>
    <xf numFmtId="0" fontId="22" fillId="5" borderId="0" xfId="0" applyFont="1" applyFill="1" applyBorder="1" applyAlignment="1">
      <alignment horizontal="left" vertical="top" wrapText="1"/>
    </xf>
    <xf numFmtId="0" fontId="21" fillId="5" borderId="13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 vertical="top" wrapText="1"/>
    </xf>
    <xf numFmtId="0" fontId="21" fillId="5" borderId="0" xfId="0" applyFont="1" applyFill="1" applyAlignment="1">
      <alignment horizontal="left"/>
    </xf>
    <xf numFmtId="0" fontId="21" fillId="5" borderId="0" xfId="0" applyFont="1" applyFill="1" applyBorder="1" applyAlignment="1">
      <alignment horizontal="left" vertical="top" wrapText="1"/>
    </xf>
    <xf numFmtId="0" fontId="0" fillId="5" borderId="0" xfId="0" applyFill="1" applyAlignment="1">
      <alignment horizontal="left"/>
    </xf>
    <xf numFmtId="0" fontId="0" fillId="0" borderId="0" xfId="0" applyFill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49" fontId="2" fillId="6" borderId="1" xfId="0" applyNumberFormat="1" applyFont="1" applyFill="1" applyBorder="1" applyAlignment="1" applyProtection="1">
      <alignment shrinkToFit="1"/>
      <protection locked="0"/>
    </xf>
    <xf numFmtId="49" fontId="2" fillId="6" borderId="18" xfId="0" applyNumberFormat="1" applyFont="1" applyFill="1" applyBorder="1" applyAlignment="1" applyProtection="1">
      <alignment shrinkToFit="1"/>
      <protection locked="0"/>
    </xf>
    <xf numFmtId="49" fontId="2" fillId="0" borderId="1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4" borderId="0" xfId="0" applyFill="1" applyAlignment="1">
      <alignment wrapText="1"/>
    </xf>
    <xf numFmtId="0" fontId="11" fillId="0" borderId="5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3" xfId="0" applyNumberFormat="1" applyFont="1" applyBorder="1" applyAlignment="1">
      <alignment horizontal="center" vertical="top" wrapText="1"/>
    </xf>
    <xf numFmtId="0" fontId="20" fillId="0" borderId="5" xfId="0" applyFont="1" applyBorder="1" applyAlignment="1">
      <alignment vertical="top" wrapText="1"/>
    </xf>
    <xf numFmtId="0" fontId="20" fillId="0" borderId="14" xfId="0" applyFont="1" applyBorder="1" applyAlignment="1">
      <alignment vertical="top" wrapText="1"/>
    </xf>
    <xf numFmtId="0" fontId="20" fillId="0" borderId="3" xfId="0" applyFont="1" applyBorder="1" applyAlignment="1">
      <alignment vertical="top" wrapText="1"/>
    </xf>
    <xf numFmtId="0" fontId="20" fillId="0" borderId="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49" fontId="20" fillId="0" borderId="5" xfId="0" applyNumberFormat="1" applyFont="1" applyBorder="1" applyAlignment="1">
      <alignment horizontal="center" vertical="top" wrapTex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3" xfId="0" applyNumberFormat="1" applyFont="1" applyBorder="1" applyAlignment="1">
      <alignment horizontal="center" vertical="top" wrapText="1"/>
    </xf>
    <xf numFmtId="49" fontId="20" fillId="0" borderId="5" xfId="0" applyNumberFormat="1" applyFont="1" applyBorder="1" applyAlignment="1">
      <alignment vertical="top" wrapText="1"/>
    </xf>
    <xf numFmtId="49" fontId="20" fillId="0" borderId="14" xfId="0" applyNumberFormat="1" applyFont="1" applyBorder="1" applyAlignment="1">
      <alignment vertical="top" wrapText="1"/>
    </xf>
    <xf numFmtId="49" fontId="20" fillId="0" borderId="3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1" fontId="2" fillId="6" borderId="23" xfId="0" applyNumberFormat="1" applyFont="1" applyFill="1" applyBorder="1" applyAlignment="1" applyProtection="1">
      <alignment horizontal="center" shrinkToFit="1"/>
      <protection locked="0"/>
    </xf>
    <xf numFmtId="1" fontId="2" fillId="6" borderId="31" xfId="0" applyNumberFormat="1" applyFont="1" applyFill="1" applyBorder="1" applyAlignment="1" applyProtection="1">
      <alignment horizontal="center" shrinkToFit="1"/>
      <protection locked="0"/>
    </xf>
    <xf numFmtId="1" fontId="2" fillId="6" borderId="32" xfId="0" applyNumberFormat="1" applyFont="1" applyFill="1" applyBorder="1" applyAlignment="1" applyProtection="1">
      <alignment horizontal="center" shrinkToFit="1"/>
      <protection locked="0"/>
    </xf>
    <xf numFmtId="1" fontId="2" fillId="6" borderId="16" xfId="0" applyNumberFormat="1" applyFont="1" applyFill="1" applyBorder="1" applyAlignment="1" applyProtection="1">
      <alignment horizontal="center" shrinkToFit="1"/>
      <protection locked="0"/>
    </xf>
    <xf numFmtId="1" fontId="2" fillId="6" borderId="8" xfId="0" applyNumberFormat="1" applyFont="1" applyFill="1" applyBorder="1" applyAlignment="1" applyProtection="1">
      <alignment horizontal="center" shrinkToFit="1"/>
      <protection locked="0"/>
    </xf>
    <xf numFmtId="1" fontId="2" fillId="6" borderId="33" xfId="0" applyNumberFormat="1" applyFont="1" applyFill="1" applyBorder="1" applyAlignment="1" applyProtection="1">
      <alignment horizontal="center" shrinkToFit="1"/>
      <protection locked="0"/>
    </xf>
    <xf numFmtId="1" fontId="2" fillId="6" borderId="34" xfId="0" applyNumberFormat="1" applyFont="1" applyFill="1" applyBorder="1" applyAlignment="1" applyProtection="1">
      <alignment horizontal="center" shrinkToFit="1"/>
      <protection locked="0"/>
    </xf>
    <xf numFmtId="1" fontId="2" fillId="6" borderId="35" xfId="0" applyNumberFormat="1" applyFont="1" applyFill="1" applyBorder="1" applyAlignment="1" applyProtection="1">
      <alignment horizontal="center" shrinkToFit="1"/>
      <protection locked="0"/>
    </xf>
    <xf numFmtId="1" fontId="2" fillId="6" borderId="17" xfId="0" applyNumberFormat="1" applyFont="1" applyFill="1" applyBorder="1" applyAlignment="1" applyProtection="1">
      <alignment horizontal="center" shrinkToFit="1"/>
      <protection locked="0"/>
    </xf>
    <xf numFmtId="1" fontId="2" fillId="6" borderId="29" xfId="0" applyNumberFormat="1" applyFont="1" applyFill="1" applyBorder="1" applyAlignment="1" applyProtection="1">
      <alignment horizontal="center" shrinkToFit="1"/>
      <protection locked="0"/>
    </xf>
    <xf numFmtId="0" fontId="2" fillId="0" borderId="2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" fontId="2" fillId="6" borderId="1" xfId="0" applyNumberFormat="1" applyFont="1" applyFill="1" applyBorder="1" applyAlignment="1" applyProtection="1">
      <alignment horizontal="center" shrinkToFit="1"/>
      <protection locked="0"/>
    </xf>
    <xf numFmtId="1" fontId="2" fillId="6" borderId="36" xfId="0" applyNumberFormat="1" applyFont="1" applyFill="1" applyBorder="1" applyAlignment="1" applyProtection="1">
      <alignment horizontal="center" shrinkToFit="1"/>
      <protection locked="0"/>
    </xf>
    <xf numFmtId="1" fontId="2" fillId="6" borderId="1" xfId="0" applyNumberFormat="1" applyFont="1" applyFill="1" applyBorder="1" applyAlignment="1" applyProtection="1" quotePrefix="1">
      <alignment horizontal="center" shrinkToFit="1"/>
      <protection locked="0"/>
    </xf>
    <xf numFmtId="1" fontId="2" fillId="7" borderId="23" xfId="0" applyNumberFormat="1" applyFont="1" applyFill="1" applyBorder="1" applyAlignment="1">
      <alignment horizontal="center" shrinkToFit="1"/>
    </xf>
    <xf numFmtId="1" fontId="2" fillId="7" borderId="31" xfId="0" applyNumberFormat="1" applyFont="1" applyFill="1" applyBorder="1" applyAlignment="1">
      <alignment horizontal="center" shrinkToFit="1"/>
    </xf>
    <xf numFmtId="1" fontId="2" fillId="7" borderId="34" xfId="0" applyNumberFormat="1" applyFont="1" applyFill="1" applyBorder="1" applyAlignment="1">
      <alignment horizontal="center" shrinkToFit="1"/>
    </xf>
    <xf numFmtId="1" fontId="2" fillId="7" borderId="37" xfId="0" applyNumberFormat="1" applyFont="1" applyFill="1" applyBorder="1" applyAlignment="1">
      <alignment horizontal="center" shrinkToFit="1"/>
    </xf>
    <xf numFmtId="1" fontId="2" fillId="7" borderId="7" xfId="0" applyNumberFormat="1" applyFont="1" applyFill="1" applyBorder="1" applyAlignment="1">
      <alignment horizontal="center" shrinkToFit="1"/>
    </xf>
    <xf numFmtId="1" fontId="2" fillId="7" borderId="38" xfId="0" applyNumberFormat="1" applyFont="1" applyFill="1" applyBorder="1" applyAlignment="1">
      <alignment horizontal="center" shrinkToFi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9" fontId="2" fillId="0" borderId="39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19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49" fontId="17" fillId="0" borderId="3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1" fontId="2" fillId="7" borderId="16" xfId="0" applyNumberFormat="1" applyFont="1" applyFill="1" applyBorder="1" applyAlignment="1">
      <alignment horizontal="center" shrinkToFit="1"/>
    </xf>
    <xf numFmtId="1" fontId="2" fillId="7" borderId="8" xfId="0" applyNumberFormat="1" applyFont="1" applyFill="1" applyBorder="1" applyAlignment="1">
      <alignment horizontal="center" shrinkToFit="1"/>
    </xf>
    <xf numFmtId="1" fontId="2" fillId="7" borderId="35" xfId="0" applyNumberFormat="1" applyFont="1" applyFill="1" applyBorder="1" applyAlignment="1">
      <alignment horizontal="center" shrinkToFit="1"/>
    </xf>
    <xf numFmtId="1" fontId="2" fillId="7" borderId="32" xfId="0" applyNumberFormat="1" applyFont="1" applyFill="1" applyBorder="1" applyAlignment="1">
      <alignment horizontal="center" shrinkToFit="1"/>
    </xf>
    <xf numFmtId="1" fontId="2" fillId="7" borderId="33" xfId="0" applyNumberFormat="1" applyFont="1" applyFill="1" applyBorder="1" applyAlignment="1">
      <alignment horizontal="center" shrinkToFit="1"/>
    </xf>
    <xf numFmtId="0" fontId="3" fillId="0" borderId="2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1" fontId="2" fillId="6" borderId="37" xfId="0" applyNumberFormat="1" applyFont="1" applyFill="1" applyBorder="1" applyAlignment="1" applyProtection="1">
      <alignment horizontal="center" shrinkToFit="1"/>
      <protection locked="0"/>
    </xf>
    <xf numFmtId="1" fontId="2" fillId="6" borderId="7" xfId="0" applyNumberFormat="1" applyFont="1" applyFill="1" applyBorder="1" applyAlignment="1" applyProtection="1">
      <alignment horizontal="center" shrinkToFit="1"/>
      <protection locked="0"/>
    </xf>
    <xf numFmtId="1" fontId="2" fillId="6" borderId="38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 shrinkToFit="1"/>
    </xf>
    <xf numFmtId="0" fontId="17" fillId="0" borderId="1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0" xfId="0" applyNumberFormat="1" applyFont="1" applyFill="1" applyAlignment="1">
      <alignment horizontal="left"/>
    </xf>
    <xf numFmtId="0" fontId="18" fillId="0" borderId="8" xfId="0" applyNumberFormat="1" applyFont="1" applyFill="1" applyBorder="1" applyAlignment="1" applyProtection="1">
      <alignment horizontal="center" shrinkToFit="1"/>
      <protection/>
    </xf>
    <xf numFmtId="49" fontId="17" fillId="6" borderId="46" xfId="0" applyNumberFormat="1" applyFont="1" applyFill="1" applyBorder="1" applyAlignment="1" applyProtection="1">
      <alignment horizontal="center"/>
      <protection locked="0"/>
    </xf>
    <xf numFmtId="49" fontId="17" fillId="6" borderId="47" xfId="0" applyNumberFormat="1" applyFont="1" applyFill="1" applyBorder="1" applyAlignment="1" applyProtection="1">
      <alignment horizontal="center"/>
      <protection locked="0"/>
    </xf>
    <xf numFmtId="49" fontId="17" fillId="6" borderId="48" xfId="0" applyNumberFormat="1" applyFont="1" applyFill="1" applyBorder="1" applyAlignment="1" applyProtection="1">
      <alignment horizontal="center"/>
      <protection locked="0"/>
    </xf>
    <xf numFmtId="0" fontId="17" fillId="0" borderId="36" xfId="0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 shrinkToFit="1"/>
    </xf>
    <xf numFmtId="49" fontId="17" fillId="0" borderId="49" xfId="0" applyNumberFormat="1" applyFont="1" applyFill="1" applyBorder="1" applyAlignment="1">
      <alignment horizontal="center" vertical="center"/>
    </xf>
    <xf numFmtId="49" fontId="17" fillId="0" borderId="5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49" fontId="17" fillId="0" borderId="35" xfId="0" applyNumberFormat="1" applyFont="1" applyFill="1" applyBorder="1" applyAlignment="1">
      <alignment horizontal="center" vertical="center"/>
    </xf>
    <xf numFmtId="1" fontId="2" fillId="6" borderId="23" xfId="0" applyNumberFormat="1" applyFont="1" applyFill="1" applyBorder="1" applyAlignment="1" applyProtection="1" quotePrefix="1">
      <alignment horizontal="center" shrinkToFit="1"/>
      <protection locked="0"/>
    </xf>
    <xf numFmtId="1" fontId="2" fillId="6" borderId="51" xfId="0" applyNumberFormat="1" applyFont="1" applyFill="1" applyBorder="1" applyAlignment="1" applyProtection="1">
      <alignment horizontal="center" shrinkToFit="1"/>
      <protection locked="0"/>
    </xf>
    <xf numFmtId="1" fontId="2" fillId="6" borderId="52" xfId="0" applyNumberFormat="1" applyFont="1" applyFill="1" applyBorder="1" applyAlignment="1" applyProtection="1">
      <alignment horizontal="center" shrinkToFit="1"/>
      <protection locked="0"/>
    </xf>
    <xf numFmtId="1" fontId="2" fillId="6" borderId="53" xfId="0" applyNumberFormat="1" applyFont="1" applyFill="1" applyBorder="1" applyAlignment="1" applyProtection="1">
      <alignment horizontal="center" shrinkToFit="1"/>
      <protection locked="0"/>
    </xf>
    <xf numFmtId="1" fontId="2" fillId="7" borderId="1" xfId="0" applyNumberFormat="1" applyFont="1" applyFill="1" applyBorder="1" applyAlignment="1">
      <alignment horizontal="center" shrinkToFit="1"/>
    </xf>
    <xf numFmtId="1" fontId="2" fillId="6" borderId="15" xfId="0" applyNumberFormat="1" applyFont="1" applyFill="1" applyBorder="1" applyAlignment="1" applyProtection="1">
      <alignment horizontal="center" shrinkToFit="1"/>
      <protection locked="0"/>
    </xf>
    <xf numFmtId="0" fontId="2" fillId="0" borderId="17" xfId="0" applyFont="1" applyBorder="1" applyAlignment="1">
      <alignment/>
    </xf>
    <xf numFmtId="0" fontId="2" fillId="0" borderId="25" xfId="0" applyFont="1" applyBorder="1" applyAlignment="1">
      <alignment/>
    </xf>
    <xf numFmtId="1" fontId="2" fillId="6" borderId="25" xfId="0" applyNumberFormat="1" applyFont="1" applyFill="1" applyBorder="1" applyAlignment="1" applyProtection="1">
      <alignment horizontal="center" shrinkToFit="1"/>
      <protection locked="0"/>
    </xf>
    <xf numFmtId="1" fontId="2" fillId="6" borderId="0" xfId="0" applyNumberFormat="1" applyFont="1" applyFill="1" applyBorder="1" applyAlignment="1" applyProtection="1">
      <alignment horizontal="center" shrinkToFit="1"/>
      <protection locked="0"/>
    </xf>
    <xf numFmtId="1" fontId="2" fillId="6" borderId="54" xfId="0" applyNumberFormat="1" applyFont="1" applyFill="1" applyBorder="1" applyAlignment="1" applyProtection="1">
      <alignment horizontal="center" shrinkToFit="1"/>
      <protection locked="0"/>
    </xf>
    <xf numFmtId="49" fontId="2" fillId="6" borderId="15" xfId="0" applyNumberFormat="1" applyFont="1" applyFill="1" applyBorder="1" applyAlignment="1" applyProtection="1">
      <alignment shrinkToFit="1"/>
      <protection locked="0"/>
    </xf>
    <xf numFmtId="49" fontId="2" fillId="6" borderId="16" xfId="0" applyNumberFormat="1" applyFont="1" applyFill="1" applyBorder="1" applyAlignment="1" applyProtection="1">
      <alignment shrinkToFit="1"/>
      <protection locked="0"/>
    </xf>
    <xf numFmtId="0" fontId="2" fillId="0" borderId="1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7" borderId="17" xfId="0" applyNumberFormat="1" applyFont="1" applyFill="1" applyBorder="1" applyAlignment="1">
      <alignment horizontal="center" shrinkToFi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8" xfId="0" applyFont="1" applyBorder="1" applyAlignment="1">
      <alignment horizontal="center" shrinkToFit="1"/>
    </xf>
    <xf numFmtId="169" fontId="4" fillId="0" borderId="8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/>
    </xf>
    <xf numFmtId="14" fontId="0" fillId="4" borderId="0" xfId="0" applyNumberForma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123825</xdr:colOff>
      <xdr:row>55</xdr:row>
      <xdr:rowOff>152400</xdr:rowOff>
    </xdr:from>
    <xdr:to>
      <xdr:col>71</xdr:col>
      <xdr:colOff>0</xdr:colOff>
      <xdr:row>59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9172575"/>
          <a:ext cx="2409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0</xdr:colOff>
      <xdr:row>34</xdr:row>
      <xdr:rowOff>9525</xdr:rowOff>
    </xdr:from>
    <xdr:to>
      <xdr:col>71</xdr:col>
      <xdr:colOff>9525</xdr:colOff>
      <xdr:row>36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562600"/>
          <a:ext cx="2409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Astral\AstralReport\editors\excel\rek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вычисляемые"/>
    </sheetNames>
    <definedNames>
      <definedName name="ИдПол" refersTo="=Реквизиты!$G$7"/>
      <definedName name="ИННЮЛ" refersTo="=Реквизиты!$G$51"/>
      <definedName name="Наименование" refersTo="=вычисляемые!$D$4"/>
      <definedName name="НаимНО" refersTo="=Реквизиты!$G$36"/>
      <definedName name="ОКВЭД" refersTo="=Реквизиты!$G$42"/>
      <definedName name="ОКОПФ" refersTo="=Реквизиты!$G$123"/>
      <definedName name="ОКПО" refersTo="=Реквизиты!$G$122"/>
      <definedName name="ОКФС" refersTo="=Реквизиты!$G$127"/>
      <definedName name="ОргПравФорм" refersTo="=Реквизиты!$G$125"/>
      <definedName name="ОснВидДеят" refersTo="=Реквизиты!$G$124"/>
      <definedName name="ФИОБух" refersTo="=Реквизиты!$G$99"/>
      <definedName name="ФИОРук" refersTo="=Реквизиты!$G$91"/>
      <definedName name="ФормСобств" refersTo="=Реквизиты!$G$126"/>
    </definedNames>
    <sheetDataSet>
      <sheetData sheetId="0">
        <row r="4">
          <cell r="D4" t="str">
            <v>I1(35)</v>
          </cell>
        </row>
        <row r="7">
          <cell r="G7" t="str">
            <v>5256</v>
          </cell>
        </row>
        <row r="36">
          <cell r="G36" t="str">
            <v>ИФНС России по Автозаводскому р-ну г.Нижнего Новгорода</v>
          </cell>
        </row>
        <row r="42">
          <cell r="G42" t="str">
            <v>70.20.2</v>
          </cell>
        </row>
        <row r="51">
          <cell r="G51" t="str">
            <v>5256000023</v>
          </cell>
        </row>
        <row r="91">
          <cell r="G91" t="str">
            <v>ШКУНОВА,ТАТЬЯНА,НИКОЛАЕВНА</v>
          </cell>
        </row>
        <row r="99">
          <cell r="G99" t="str">
            <v>ШКУНОВА,ТАТЬЯНА,НИКОЛАЕВНА</v>
          </cell>
        </row>
        <row r="122">
          <cell r="G122" t="str">
            <v>25598429</v>
          </cell>
        </row>
        <row r="123">
          <cell r="G123" t="str">
            <v>47</v>
          </cell>
        </row>
        <row r="124">
          <cell r="G124" t="str">
            <v>СДАЧА ВНАЕМ СОБСТВЕННОГО НЕЖИЛОГО НЕДВИЖИМОГО ИМУЩЕСТВА</v>
          </cell>
        </row>
        <row r="125">
          <cell r="G125" t="str">
            <v>ОТКРЫТОЕ АКЦИОНЕРНОЕ ОБЩЕСТВО</v>
          </cell>
        </row>
        <row r="126">
          <cell r="G126" t="str">
            <v>ЧАСТНАЯ СОБСТВЕННОСТЬ</v>
          </cell>
        </row>
        <row r="127">
          <cell r="G127" t="str">
            <v>16</v>
          </cell>
        </row>
      </sheetData>
      <sheetData sheetId="1">
        <row r="4">
          <cell r="D4" t="str">
            <v>ОАО "Магазин "Олимпиец"</v>
          </cell>
        </row>
        <row r="36">
          <cell r="G36" t="str">
            <v>КППИном4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44"/>
  <sheetViews>
    <sheetView workbookViewId="0" topLeftCell="A1">
      <selection activeCell="B3" sqref="B3"/>
    </sheetView>
  </sheetViews>
  <sheetFormatPr defaultColWidth="9.00390625" defaultRowHeight="12.75"/>
  <cols>
    <col min="1" max="1" width="30.125" style="0" customWidth="1"/>
    <col min="3" max="3" width="11.25390625" style="0" customWidth="1"/>
    <col min="4" max="4" width="11.75390625" style="0" customWidth="1"/>
    <col min="5" max="5" width="41.625" style="0" customWidth="1"/>
  </cols>
  <sheetData>
    <row r="1" spans="2:4" ht="26.25" customHeight="1">
      <c r="B1" s="106" t="s">
        <v>107</v>
      </c>
      <c r="C1" s="106"/>
      <c r="D1" s="24" t="s">
        <v>108</v>
      </c>
    </row>
    <row r="2" spans="1:7" ht="12.75">
      <c r="A2" s="16" t="s">
        <v>109</v>
      </c>
      <c r="B2" s="25" t="s">
        <v>201</v>
      </c>
      <c r="C2" s="26"/>
      <c r="D2" t="s">
        <v>241</v>
      </c>
      <c r="E2" s="59" t="s">
        <v>244</v>
      </c>
      <c r="G2" s="248" t="str">
        <f>IF(LEN(ИМНСЛОКАЛ)=4,ИМНСЛОКАЛ,ИМНСРЕКВ)</f>
        <v>5256</v>
      </c>
    </row>
    <row r="3" spans="1:7" ht="12.75">
      <c r="A3" s="16"/>
      <c r="B3" s="25"/>
      <c r="C3" s="23"/>
      <c r="D3" t="s">
        <v>242</v>
      </c>
      <c r="E3" s="59" t="s">
        <v>322</v>
      </c>
      <c r="G3" s="248" t="str">
        <f>[1]!ИдПол</f>
        <v>5256</v>
      </c>
    </row>
    <row r="4" spans="1:7" ht="12.75">
      <c r="A4" s="16" t="s">
        <v>110</v>
      </c>
      <c r="B4" s="25"/>
      <c r="C4" s="26" t="s">
        <v>318</v>
      </c>
      <c r="D4" t="s">
        <v>243</v>
      </c>
      <c r="E4" s="69" t="s">
        <v>323</v>
      </c>
      <c r="G4" s="59" t="s">
        <v>316</v>
      </c>
    </row>
    <row r="5" spans="1:7" ht="12.75">
      <c r="A5" s="16" t="s">
        <v>111</v>
      </c>
      <c r="B5" s="25"/>
      <c r="C5" s="27" t="s">
        <v>319</v>
      </c>
      <c r="G5" s="248" t="str">
        <f>T(IF(LEN(ИМНСЛОКАЛ)=4,НАИМИМНСЛОКАЛ,НАИМИМНСРЕКВ))</f>
        <v>ИФНС России по Автозаводскому р-ну г.Нижнего Новгорода</v>
      </c>
    </row>
    <row r="6" spans="1:7" ht="12.75">
      <c r="A6" s="16" t="s">
        <v>112</v>
      </c>
      <c r="B6" s="25"/>
      <c r="C6" s="28" t="s">
        <v>320</v>
      </c>
      <c r="G6" s="248" t="str">
        <f>[1]!НаимНО</f>
        <v>ИФНС России по Автозаводскому р-ну г.Нижнего Новгорода</v>
      </c>
    </row>
    <row r="7" spans="1:7" ht="12.75">
      <c r="A7" s="16" t="s">
        <v>113</v>
      </c>
      <c r="B7" s="249">
        <v>40543</v>
      </c>
      <c r="C7" s="28" t="s">
        <v>321</v>
      </c>
      <c r="G7" s="248" t="s">
        <v>317</v>
      </c>
    </row>
    <row r="8" spans="1:3" ht="12.75">
      <c r="A8" s="16" t="s">
        <v>114</v>
      </c>
      <c r="B8" s="25"/>
      <c r="C8" s="29">
        <v>1</v>
      </c>
    </row>
    <row r="9" spans="1:3" ht="12.75">
      <c r="A9" s="16"/>
      <c r="B9" s="25"/>
      <c r="C9" s="28"/>
    </row>
    <row r="10" spans="1:3" ht="12.75">
      <c r="A10" s="16" t="s">
        <v>115</v>
      </c>
      <c r="B10" s="25"/>
      <c r="C10" s="28"/>
    </row>
    <row r="11" spans="1:2" ht="12.75">
      <c r="A11" s="30" t="s">
        <v>116</v>
      </c>
      <c r="B11" s="31" t="b">
        <v>0</v>
      </c>
    </row>
    <row r="12" spans="1:2" ht="12.75">
      <c r="A12" s="30" t="s">
        <v>117</v>
      </c>
      <c r="B12" s="31" t="b">
        <v>0</v>
      </c>
    </row>
    <row r="13" spans="1:2" ht="12.75">
      <c r="A13" s="30" t="s">
        <v>118</v>
      </c>
      <c r="B13" s="31" t="b">
        <v>0</v>
      </c>
    </row>
    <row r="14" spans="1:2" ht="12.75">
      <c r="A14" s="30" t="s">
        <v>119</v>
      </c>
      <c r="B14" s="31" t="b">
        <v>0</v>
      </c>
    </row>
    <row r="15" spans="1:2" ht="12.75">
      <c r="A15" s="30" t="s">
        <v>120</v>
      </c>
      <c r="B15" s="31" t="b">
        <v>1</v>
      </c>
    </row>
    <row r="17" ht="12.75">
      <c r="A17" t="s">
        <v>121</v>
      </c>
    </row>
    <row r="18" spans="1:5" ht="51">
      <c r="A18" s="32" t="s">
        <v>122</v>
      </c>
      <c r="B18" s="33" t="s">
        <v>92</v>
      </c>
      <c r="C18" s="33" t="s">
        <v>123</v>
      </c>
      <c r="D18" s="33" t="s">
        <v>124</v>
      </c>
      <c r="E18" s="32" t="s">
        <v>125</v>
      </c>
    </row>
    <row r="19" spans="1:5" ht="12.75">
      <c r="A19" s="18" t="s">
        <v>126</v>
      </c>
      <c r="B19" s="31" t="b">
        <v>0</v>
      </c>
      <c r="C19" s="31" t="b">
        <v>0</v>
      </c>
      <c r="D19" s="31" t="b">
        <v>1</v>
      </c>
      <c r="E19" s="31" t="s">
        <v>9</v>
      </c>
    </row>
    <row r="20" spans="1:5" ht="12.75">
      <c r="A20" s="18"/>
      <c r="B20" s="31"/>
      <c r="C20" s="31"/>
      <c r="D20" s="31"/>
      <c r="E20" s="31"/>
    </row>
    <row r="21" spans="1:5" ht="12.75">
      <c r="A21" s="18"/>
      <c r="B21" s="31"/>
      <c r="C21" s="31"/>
      <c r="D21" s="31"/>
      <c r="E21" s="31"/>
    </row>
    <row r="22" spans="1:5" ht="12.75">
      <c r="A22" s="18"/>
      <c r="B22" s="31"/>
      <c r="C22" s="31"/>
      <c r="D22" s="31"/>
      <c r="E22" s="31"/>
    </row>
    <row r="23" spans="1:5" ht="12.75">
      <c r="A23" s="18"/>
      <c r="B23" s="31"/>
      <c r="C23" s="31"/>
      <c r="D23" s="31"/>
      <c r="E23" s="31"/>
    </row>
    <row r="24" spans="1:5" ht="12.75">
      <c r="A24" s="18"/>
      <c r="B24" s="31"/>
      <c r="C24" s="31"/>
      <c r="D24" s="31"/>
      <c r="E24" s="31"/>
    </row>
    <row r="25" spans="1:5" ht="12.75">
      <c r="A25" s="18"/>
      <c r="B25" s="31"/>
      <c r="C25" s="31"/>
      <c r="D25" s="31"/>
      <c r="E25" s="31"/>
    </row>
    <row r="26" spans="1:5" ht="12.75">
      <c r="A26" s="18"/>
      <c r="B26" s="31"/>
      <c r="C26" s="31"/>
      <c r="D26" s="31"/>
      <c r="E26" s="31"/>
    </row>
    <row r="27" spans="1:5" ht="12.75">
      <c r="A27" s="18"/>
      <c r="B27" s="31"/>
      <c r="C27" s="31"/>
      <c r="D27" s="31"/>
      <c r="E27" s="31"/>
    </row>
    <row r="28" spans="1:5" ht="12.75">
      <c r="A28" s="18"/>
      <c r="B28" s="31"/>
      <c r="C28" s="31"/>
      <c r="D28" s="31"/>
      <c r="E28" s="31"/>
    </row>
    <row r="29" spans="1:5" ht="12.75">
      <c r="A29" s="18"/>
      <c r="B29" s="31"/>
      <c r="C29" s="31"/>
      <c r="D29" s="31"/>
      <c r="E29" s="31"/>
    </row>
    <row r="30" spans="1:5" ht="12.75">
      <c r="A30" s="18"/>
      <c r="B30" s="31"/>
      <c r="C30" s="31"/>
      <c r="D30" s="31"/>
      <c r="E30" s="31"/>
    </row>
    <row r="31" spans="1:5" ht="12.75">
      <c r="A31" s="18"/>
      <c r="B31" s="31"/>
      <c r="C31" s="31"/>
      <c r="D31" s="31"/>
      <c r="E31" s="31"/>
    </row>
    <row r="32" spans="1:5" ht="12.75">
      <c r="A32" s="18"/>
      <c r="B32" s="31"/>
      <c r="C32" s="31"/>
      <c r="D32" s="31"/>
      <c r="E32" s="31"/>
    </row>
    <row r="33" spans="1:5" ht="12.75">
      <c r="A33" s="18"/>
      <c r="B33" s="31"/>
      <c r="C33" s="31"/>
      <c r="D33" s="31"/>
      <c r="E33" s="31"/>
    </row>
    <row r="34" spans="1:5" ht="12.75">
      <c r="A34" s="18"/>
      <c r="B34" s="31"/>
      <c r="C34" s="31"/>
      <c r="D34" s="31"/>
      <c r="E34" s="31"/>
    </row>
    <row r="35" spans="1:5" ht="12.75">
      <c r="A35" s="18"/>
      <c r="B35" s="31"/>
      <c r="C35" s="31"/>
      <c r="D35" s="31"/>
      <c r="E35" s="31"/>
    </row>
    <row r="36" spans="1:5" ht="12.75">
      <c r="A36" s="18"/>
      <c r="B36" s="31"/>
      <c r="C36" s="31"/>
      <c r="D36" s="31"/>
      <c r="E36" s="31"/>
    </row>
    <row r="37" spans="1:5" ht="12.75">
      <c r="A37" s="18"/>
      <c r="B37" s="31"/>
      <c r="C37" s="31"/>
      <c r="D37" s="31"/>
      <c r="E37" s="31"/>
    </row>
    <row r="38" spans="1:5" ht="12.75">
      <c r="A38" s="18"/>
      <c r="B38" s="31"/>
      <c r="C38" s="31"/>
      <c r="D38" s="31"/>
      <c r="E38" s="31"/>
    </row>
    <row r="39" spans="1:5" ht="12.75">
      <c r="A39" s="18"/>
      <c r="B39" s="31"/>
      <c r="C39" s="31"/>
      <c r="D39" s="31"/>
      <c r="E39" s="31"/>
    </row>
    <row r="40" spans="1:5" ht="12.75">
      <c r="A40" s="18"/>
      <c r="B40" s="31"/>
      <c r="C40" s="31"/>
      <c r="D40" s="31"/>
      <c r="E40" s="31"/>
    </row>
    <row r="41" spans="1:5" ht="12.75">
      <c r="A41" s="18"/>
      <c r="B41" s="31"/>
      <c r="C41" s="31"/>
      <c r="D41" s="31"/>
      <c r="E41" s="31"/>
    </row>
    <row r="42" spans="1:5" ht="12.75">
      <c r="A42" s="18"/>
      <c r="B42" s="31"/>
      <c r="C42" s="31"/>
      <c r="D42" s="31"/>
      <c r="E42" s="31"/>
    </row>
    <row r="43" spans="1:5" ht="12.75">
      <c r="A43" s="18"/>
      <c r="B43" s="31"/>
      <c r="C43" s="31"/>
      <c r="D43" s="31"/>
      <c r="E43" s="31"/>
    </row>
    <row r="44" spans="1:5" ht="12.75">
      <c r="A44" s="18"/>
      <c r="B44" s="31"/>
      <c r="C44" s="31"/>
      <c r="D44" s="31"/>
      <c r="E44" s="31"/>
    </row>
  </sheetData>
  <mergeCells count="1">
    <mergeCell ref="B1:C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E27"/>
  <sheetViews>
    <sheetView workbookViewId="0" topLeftCell="A19">
      <selection activeCell="D18" sqref="D18"/>
    </sheetView>
  </sheetViews>
  <sheetFormatPr defaultColWidth="9.00390625" defaultRowHeight="12.75"/>
  <cols>
    <col min="1" max="1" width="33.25390625" style="0" customWidth="1"/>
    <col min="2" max="2" width="9.375" style="0" customWidth="1"/>
    <col min="4" max="4" width="15.875" style="0" customWidth="1"/>
    <col min="5" max="5" width="31.00390625" style="0" customWidth="1"/>
  </cols>
  <sheetData>
    <row r="1" spans="1:2" ht="12.75">
      <c r="A1" s="16" t="s">
        <v>99</v>
      </c>
      <c r="B1" s="17"/>
    </row>
    <row r="3" spans="1:4" ht="12.75">
      <c r="A3" t="s">
        <v>100</v>
      </c>
      <c r="D3" t="s">
        <v>101</v>
      </c>
    </row>
    <row r="4" spans="1:5" ht="32.25" thickBot="1">
      <c r="A4" s="19" t="s">
        <v>102</v>
      </c>
      <c r="B4" s="20" t="s">
        <v>103</v>
      </c>
      <c r="C4" s="19" t="s">
        <v>104</v>
      </c>
      <c r="D4" s="21" t="s">
        <v>105</v>
      </c>
      <c r="E4" s="22" t="s">
        <v>106</v>
      </c>
    </row>
    <row r="5" spans="1:5" ht="12.75">
      <c r="A5" s="110" t="s">
        <v>175</v>
      </c>
      <c r="B5" s="113" t="s">
        <v>176</v>
      </c>
      <c r="C5" s="110" t="s">
        <v>177</v>
      </c>
      <c r="D5" s="110" t="s">
        <v>178</v>
      </c>
      <c r="E5" s="116">
        <v>2</v>
      </c>
    </row>
    <row r="6" spans="1:5" ht="13.5" thickBot="1">
      <c r="A6" s="112"/>
      <c r="B6" s="115"/>
      <c r="C6" s="112"/>
      <c r="D6" s="112"/>
      <c r="E6" s="118"/>
    </row>
    <row r="7" spans="1:5" ht="12.75">
      <c r="A7" s="110" t="s">
        <v>179</v>
      </c>
      <c r="B7" s="113" t="s">
        <v>176</v>
      </c>
      <c r="C7" s="110" t="s">
        <v>180</v>
      </c>
      <c r="D7" s="110" t="s">
        <v>181</v>
      </c>
      <c r="E7" s="116" t="s">
        <v>11</v>
      </c>
    </row>
    <row r="8" spans="1:5" ht="13.5" thickBot="1">
      <c r="A8" s="112"/>
      <c r="B8" s="115"/>
      <c r="C8" s="112"/>
      <c r="D8" s="112"/>
      <c r="E8" s="118"/>
    </row>
    <row r="9" spans="1:5" ht="12.75">
      <c r="A9" s="110" t="s">
        <v>182</v>
      </c>
      <c r="B9" s="113" t="s">
        <v>183</v>
      </c>
      <c r="C9" s="110" t="s">
        <v>184</v>
      </c>
      <c r="D9" s="110" t="s">
        <v>185</v>
      </c>
      <c r="E9" s="116" t="s">
        <v>186</v>
      </c>
    </row>
    <row r="10" spans="1:5" ht="13.5" thickBot="1">
      <c r="A10" s="112"/>
      <c r="B10" s="115"/>
      <c r="C10" s="112"/>
      <c r="D10" s="112"/>
      <c r="E10" s="118"/>
    </row>
    <row r="11" spans="1:5" ht="16.5" thickBot="1">
      <c r="A11" s="35" t="s">
        <v>187</v>
      </c>
      <c r="B11" s="54" t="s">
        <v>176</v>
      </c>
      <c r="C11" s="55" t="s">
        <v>188</v>
      </c>
      <c r="D11" s="56" t="s">
        <v>189</v>
      </c>
      <c r="E11" s="58" t="s">
        <v>245</v>
      </c>
    </row>
    <row r="12" spans="1:5" ht="15.75">
      <c r="A12" s="110" t="s">
        <v>190</v>
      </c>
      <c r="B12" s="113" t="s">
        <v>176</v>
      </c>
      <c r="C12" s="53" t="s">
        <v>246</v>
      </c>
      <c r="D12" s="110" t="s">
        <v>191</v>
      </c>
      <c r="E12" s="119" t="s">
        <v>247</v>
      </c>
    </row>
    <row r="13" spans="1:5" ht="15.75">
      <c r="A13" s="111"/>
      <c r="B13" s="114"/>
      <c r="C13" s="53" t="s">
        <v>248</v>
      </c>
      <c r="D13" s="111"/>
      <c r="E13" s="120"/>
    </row>
    <row r="14" spans="1:5" ht="16.5" thickBot="1">
      <c r="A14" s="112"/>
      <c r="B14" s="115"/>
      <c r="C14" s="55" t="s">
        <v>249</v>
      </c>
      <c r="D14" s="112"/>
      <c r="E14" s="121"/>
    </row>
    <row r="15" spans="1:5" ht="12.75">
      <c r="A15" s="110" t="s">
        <v>250</v>
      </c>
      <c r="B15" s="113" t="s">
        <v>176</v>
      </c>
      <c r="C15" s="110" t="s">
        <v>193</v>
      </c>
      <c r="D15" s="110" t="s">
        <v>251</v>
      </c>
      <c r="E15" s="116">
        <f>IF(номер_отчетности=1,1,3)</f>
        <v>1</v>
      </c>
    </row>
    <row r="16" spans="1:5" ht="12.75">
      <c r="A16" s="111"/>
      <c r="B16" s="114"/>
      <c r="C16" s="111"/>
      <c r="D16" s="111"/>
      <c r="E16" s="117"/>
    </row>
    <row r="17" spans="1:5" ht="13.5" thickBot="1">
      <c r="A17" s="112"/>
      <c r="B17" s="115"/>
      <c r="C17" s="112"/>
      <c r="D17" s="112"/>
      <c r="E17" s="118"/>
    </row>
    <row r="18" spans="1:5" ht="16.5" thickBot="1">
      <c r="A18" s="52" t="s">
        <v>252</v>
      </c>
      <c r="B18" s="57" t="s">
        <v>253</v>
      </c>
      <c r="C18" s="52" t="s">
        <v>254</v>
      </c>
      <c r="D18" s="52">
        <f>IF(E18="","","НомерКорр")</f>
      </c>
      <c r="E18" s="62">
        <f>IF(номер_отчетности=1,"",номер_отчетности-1)</f>
      </c>
    </row>
    <row r="19" spans="1:5" ht="12.75">
      <c r="A19" s="110" t="s">
        <v>192</v>
      </c>
      <c r="B19" s="113" t="s">
        <v>176</v>
      </c>
      <c r="C19" s="110" t="s">
        <v>193</v>
      </c>
      <c r="D19" s="110" t="s">
        <v>194</v>
      </c>
      <c r="E19" s="116"/>
    </row>
    <row r="20" spans="1:5" ht="12.75">
      <c r="A20" s="111"/>
      <c r="B20" s="114"/>
      <c r="C20" s="111"/>
      <c r="D20" s="111"/>
      <c r="E20" s="117"/>
    </row>
    <row r="21" spans="1:5" ht="12.75">
      <c r="A21" s="111"/>
      <c r="B21" s="114"/>
      <c r="C21" s="111"/>
      <c r="D21" s="111"/>
      <c r="E21" s="117"/>
    </row>
    <row r="22" spans="1:5" ht="13.5" thickBot="1">
      <c r="A22" s="112"/>
      <c r="B22" s="115"/>
      <c r="C22" s="112"/>
      <c r="D22" s="112"/>
      <c r="E22" s="118"/>
    </row>
    <row r="23" spans="1:5" ht="16.5" thickBot="1">
      <c r="A23" s="35" t="s">
        <v>255</v>
      </c>
      <c r="B23" s="54" t="s">
        <v>176</v>
      </c>
      <c r="C23" s="55" t="s">
        <v>256</v>
      </c>
      <c r="D23" s="56" t="s">
        <v>257</v>
      </c>
      <c r="E23" s="63" t="str">
        <f>"20"&amp;год_отчетности</f>
        <v>2010</v>
      </c>
    </row>
    <row r="24" spans="1:5" ht="12.75">
      <c r="A24" s="110" t="s">
        <v>195</v>
      </c>
      <c r="B24" s="113" t="s">
        <v>176</v>
      </c>
      <c r="C24" s="110" t="s">
        <v>196</v>
      </c>
      <c r="D24" s="110" t="s">
        <v>197</v>
      </c>
      <c r="E24" s="107" t="str">
        <f>П000010001000</f>
        <v>384</v>
      </c>
    </row>
    <row r="25" spans="1:5" ht="12.75">
      <c r="A25" s="111"/>
      <c r="B25" s="114"/>
      <c r="C25" s="111"/>
      <c r="D25" s="111"/>
      <c r="E25" s="108"/>
    </row>
    <row r="26" spans="1:5" ht="13.5" thickBot="1">
      <c r="A26" s="112"/>
      <c r="B26" s="115"/>
      <c r="C26" s="112"/>
      <c r="D26" s="112"/>
      <c r="E26" s="109"/>
    </row>
    <row r="27" spans="1:5" ht="32.25" thickBot="1">
      <c r="A27" s="70" t="s">
        <v>198</v>
      </c>
      <c r="B27" s="71" t="s">
        <v>176</v>
      </c>
      <c r="C27" s="72" t="s">
        <v>199</v>
      </c>
      <c r="D27" s="73" t="s">
        <v>200</v>
      </c>
      <c r="E27" s="74"/>
    </row>
  </sheetData>
  <mergeCells count="34">
    <mergeCell ref="E5:E6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9:E10"/>
    <mergeCell ref="A12:A14"/>
    <mergeCell ref="B12:B14"/>
    <mergeCell ref="D12:D14"/>
    <mergeCell ref="E12:E14"/>
    <mergeCell ref="A9:A10"/>
    <mergeCell ref="B9:B10"/>
    <mergeCell ref="C9:C10"/>
    <mergeCell ref="D9:D10"/>
    <mergeCell ref="E15:E17"/>
    <mergeCell ref="A19:A22"/>
    <mergeCell ref="B19:B22"/>
    <mergeCell ref="C19:C22"/>
    <mergeCell ref="D19:D22"/>
    <mergeCell ref="E19:E22"/>
    <mergeCell ref="A15:A17"/>
    <mergeCell ref="B15:B17"/>
    <mergeCell ref="C15:C17"/>
    <mergeCell ref="D15:D17"/>
    <mergeCell ref="E24:E26"/>
    <mergeCell ref="A24:A26"/>
    <mergeCell ref="B24:B26"/>
    <mergeCell ref="C24:C26"/>
    <mergeCell ref="D24:D2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10"/>
  <sheetViews>
    <sheetView workbookViewId="0" topLeftCell="B1">
      <selection activeCell="B88" sqref="B88"/>
    </sheetView>
  </sheetViews>
  <sheetFormatPr defaultColWidth="9.00390625" defaultRowHeight="12.75"/>
  <cols>
    <col min="1" max="1" width="26.375" style="66" customWidth="1"/>
    <col min="2" max="2" width="54.875" style="66" customWidth="1"/>
    <col min="3" max="3" width="13.75390625" style="66" customWidth="1"/>
    <col min="4" max="4" width="16.75390625" style="66" customWidth="1"/>
    <col min="5" max="5" width="20.625" style="66" customWidth="1"/>
    <col min="6" max="6" width="18.125" style="66" customWidth="1"/>
    <col min="7" max="7" width="14.00390625" style="66" customWidth="1"/>
    <col min="8" max="8" width="15.75390625" style="66" customWidth="1"/>
    <col min="9" max="9" width="9.125" style="66" customWidth="1"/>
    <col min="10" max="10" width="19.25390625" style="66" customWidth="1"/>
    <col min="11" max="16384" width="9.125" style="66" customWidth="1"/>
  </cols>
  <sheetData>
    <row r="1" spans="1:3" ht="12.75">
      <c r="A1" s="64" t="s">
        <v>88</v>
      </c>
      <c r="B1" s="65"/>
      <c r="C1" s="65"/>
    </row>
    <row r="3" s="67" customFormat="1" ht="12.75">
      <c r="A3" s="34" t="s">
        <v>89</v>
      </c>
    </row>
    <row r="4" spans="1:6" s="67" customFormat="1" ht="25.5">
      <c r="A4" s="68" t="s">
        <v>90</v>
      </c>
      <c r="B4" s="68" t="s">
        <v>91</v>
      </c>
      <c r="C4" s="68" t="s">
        <v>92</v>
      </c>
      <c r="D4" s="68" t="s">
        <v>93</v>
      </c>
      <c r="E4" s="68" t="s">
        <v>94</v>
      </c>
      <c r="F4" s="68" t="s">
        <v>95</v>
      </c>
    </row>
    <row r="5" spans="1:7" s="67" customFormat="1" ht="12.75">
      <c r="A5" s="68"/>
      <c r="B5" s="37" t="b">
        <v>1</v>
      </c>
      <c r="C5" s="37" t="b">
        <v>0</v>
      </c>
      <c r="D5" s="68" t="s">
        <v>258</v>
      </c>
      <c r="E5" s="68" t="s">
        <v>258</v>
      </c>
      <c r="F5" s="68"/>
      <c r="G5" s="67">
        <v>1</v>
      </c>
    </row>
    <row r="6" spans="1:7" ht="12.75">
      <c r="A6" s="36"/>
      <c r="B6" s="37" t="b">
        <v>1</v>
      </c>
      <c r="C6" s="37" t="b">
        <v>0</v>
      </c>
      <c r="D6" s="37" t="s">
        <v>141</v>
      </c>
      <c r="E6" s="37" t="s">
        <v>276</v>
      </c>
      <c r="F6" s="38" t="s">
        <v>127</v>
      </c>
      <c r="G6" s="66">
        <v>6</v>
      </c>
    </row>
    <row r="7" spans="1:7" ht="12.75">
      <c r="A7" s="36"/>
      <c r="B7" s="37" t="b">
        <v>1</v>
      </c>
      <c r="C7" s="37" t="b">
        <v>1</v>
      </c>
      <c r="D7" s="37" t="s">
        <v>143</v>
      </c>
      <c r="E7" s="37" t="s">
        <v>144</v>
      </c>
      <c r="F7" s="38" t="s">
        <v>128</v>
      </c>
      <c r="G7" s="66">
        <v>3</v>
      </c>
    </row>
    <row r="8" spans="1:7" ht="12.75">
      <c r="A8" s="36"/>
      <c r="B8" s="37" t="b">
        <v>1</v>
      </c>
      <c r="C8" s="37" t="b">
        <v>0</v>
      </c>
      <c r="D8" s="37" t="s">
        <v>204</v>
      </c>
      <c r="E8" s="37" t="s">
        <v>145</v>
      </c>
      <c r="F8" s="38" t="s">
        <v>129</v>
      </c>
      <c r="G8" s="66">
        <v>10</v>
      </c>
    </row>
    <row r="9" spans="1:7" ht="12.75">
      <c r="A9" s="36"/>
      <c r="B9" s="37" t="b">
        <v>1</v>
      </c>
      <c r="C9" s="37" t="b">
        <v>0</v>
      </c>
      <c r="D9" s="37" t="s">
        <v>146</v>
      </c>
      <c r="E9" s="37" t="s">
        <v>147</v>
      </c>
      <c r="F9" s="38" t="s">
        <v>130</v>
      </c>
      <c r="G9" s="66">
        <v>2</v>
      </c>
    </row>
    <row r="10" spans="1:7" ht="12.75">
      <c r="A10" s="36"/>
      <c r="B10" s="37" t="b">
        <v>1</v>
      </c>
      <c r="C10" s="37" t="b">
        <v>1</v>
      </c>
      <c r="D10" s="37" t="s">
        <v>148</v>
      </c>
      <c r="E10" s="37" t="s">
        <v>149</v>
      </c>
      <c r="F10" s="38" t="s">
        <v>131</v>
      </c>
      <c r="G10" s="66">
        <v>3</v>
      </c>
    </row>
    <row r="11" spans="1:7" ht="12.75">
      <c r="A11" s="36"/>
      <c r="B11" s="37" t="b">
        <v>1</v>
      </c>
      <c r="C11" s="37" t="b">
        <v>0</v>
      </c>
      <c r="D11" s="37" t="s">
        <v>150</v>
      </c>
      <c r="E11" s="37" t="s">
        <v>292</v>
      </c>
      <c r="F11" s="38" t="s">
        <v>132</v>
      </c>
      <c r="G11" s="66">
        <v>14</v>
      </c>
    </row>
    <row r="12" spans="1:7" ht="12.75">
      <c r="A12" s="36"/>
      <c r="B12" s="37" t="b">
        <v>1</v>
      </c>
      <c r="C12" s="37" t="b">
        <v>1</v>
      </c>
      <c r="D12" s="37" t="s">
        <v>152</v>
      </c>
      <c r="E12" s="37" t="s">
        <v>153</v>
      </c>
      <c r="F12" s="38" t="s">
        <v>133</v>
      </c>
      <c r="G12" s="66">
        <v>3</v>
      </c>
    </row>
    <row r="13" spans="1:7" ht="12.75">
      <c r="A13" s="36"/>
      <c r="B13" s="37" t="b">
        <v>1</v>
      </c>
      <c r="C13" s="37" t="b">
        <v>0</v>
      </c>
      <c r="D13" s="37" t="s">
        <v>154</v>
      </c>
      <c r="E13" s="37" t="s">
        <v>299</v>
      </c>
      <c r="F13" s="38" t="s">
        <v>134</v>
      </c>
      <c r="G13" s="66">
        <v>10</v>
      </c>
    </row>
    <row r="14" spans="1:7" ht="12.75">
      <c r="A14" s="36"/>
      <c r="B14" s="37" t="b">
        <v>1</v>
      </c>
      <c r="C14" s="37" t="b">
        <v>1</v>
      </c>
      <c r="D14" s="37" t="s">
        <v>158</v>
      </c>
      <c r="E14" s="37" t="s">
        <v>159</v>
      </c>
      <c r="F14" s="38" t="s">
        <v>135</v>
      </c>
      <c r="G14" s="66">
        <v>3</v>
      </c>
    </row>
    <row r="15" spans="1:7" ht="12.75">
      <c r="A15" s="36"/>
      <c r="B15" s="37" t="b">
        <v>1</v>
      </c>
      <c r="C15" s="37" t="b">
        <v>0</v>
      </c>
      <c r="D15" s="37" t="s">
        <v>160</v>
      </c>
      <c r="E15" s="37" t="s">
        <v>303</v>
      </c>
      <c r="F15" s="38" t="s">
        <v>136</v>
      </c>
      <c r="G15" s="66">
        <v>8</v>
      </c>
    </row>
    <row r="16" spans="1:7" ht="12.75">
      <c r="A16" s="36"/>
      <c r="B16" s="37" t="b">
        <v>1</v>
      </c>
      <c r="C16" s="37" t="b">
        <v>1</v>
      </c>
      <c r="D16" s="37" t="s">
        <v>162</v>
      </c>
      <c r="E16" s="37" t="s">
        <v>163</v>
      </c>
      <c r="F16" s="38" t="s">
        <v>137</v>
      </c>
      <c r="G16" s="66">
        <v>3</v>
      </c>
    </row>
    <row r="17" spans="1:7" ht="12.75">
      <c r="A17" s="36"/>
      <c r="B17" s="37" t="b">
        <v>1</v>
      </c>
      <c r="C17" s="37" t="b">
        <v>0</v>
      </c>
      <c r="D17" s="37" t="s">
        <v>164</v>
      </c>
      <c r="E17" s="37" t="s">
        <v>308</v>
      </c>
      <c r="F17" s="38" t="s">
        <v>138</v>
      </c>
      <c r="G17" s="66">
        <v>6</v>
      </c>
    </row>
    <row r="18" spans="1:7" ht="12.75">
      <c r="A18" s="36"/>
      <c r="B18" s="37" t="b">
        <v>1</v>
      </c>
      <c r="C18" s="37" t="b">
        <v>1</v>
      </c>
      <c r="D18" s="37" t="s">
        <v>166</v>
      </c>
      <c r="E18" s="37" t="s">
        <v>167</v>
      </c>
      <c r="F18" s="38" t="s">
        <v>139</v>
      </c>
      <c r="G18" s="66">
        <v>3</v>
      </c>
    </row>
    <row r="19" spans="1:7" ht="12.75">
      <c r="A19" s="36"/>
      <c r="B19" s="37" t="b">
        <v>1</v>
      </c>
      <c r="C19" s="37" t="b">
        <v>0</v>
      </c>
      <c r="D19" s="37" t="s">
        <v>168</v>
      </c>
      <c r="E19" s="37" t="s">
        <v>169</v>
      </c>
      <c r="F19" s="38" t="s">
        <v>140</v>
      </c>
      <c r="G19" s="66">
        <v>8</v>
      </c>
    </row>
    <row r="22" ht="12.75">
      <c r="E22" s="81" t="s">
        <v>272</v>
      </c>
    </row>
    <row r="23" spans="1:5" ht="12.75">
      <c r="A23" s="66" t="s">
        <v>96</v>
      </c>
      <c r="E23" s="81" t="s">
        <v>273</v>
      </c>
    </row>
    <row r="24" spans="1:6" ht="12.75">
      <c r="A24" s="66" t="s">
        <v>97</v>
      </c>
      <c r="F24" s="66" t="s">
        <v>98</v>
      </c>
    </row>
    <row r="27" spans="1:2" ht="12.75">
      <c r="A27" t="s">
        <v>239</v>
      </c>
      <c r="B27" t="s">
        <v>240</v>
      </c>
    </row>
    <row r="28" spans="1:8" ht="15">
      <c r="A28" s="88" t="s">
        <v>258</v>
      </c>
      <c r="B28" s="97" t="str">
        <f>CONCATENATE(C28,"\",D28)&amp;IF(LEN(E28)&gt;0,"\"&amp;E28,"")&amp;IF(LEN(F28)&gt;0,"\"&amp;F28,"")&amp;IF(LEN(G28)&gt;0,"\"&amp;G28,"")&amp;IF(LEN(H28)&gt;0,"\"&amp;H28,"")&amp;IF(LEN(I28)&gt;0,"\"&amp;I28,"")</f>
        <v>ДвижениеДен\ОКЕИ</v>
      </c>
      <c r="C28" s="89" t="s">
        <v>259</v>
      </c>
      <c r="D28" s="76" t="s">
        <v>197</v>
      </c>
      <c r="E28" s="76"/>
      <c r="F28" s="76"/>
      <c r="G28" s="76"/>
      <c r="H28" s="76"/>
    </row>
    <row r="29" spans="1:8" ht="15">
      <c r="A29" s="88" t="s">
        <v>141</v>
      </c>
      <c r="B29" s="97" t="str">
        <f aca="true" t="shared" si="0" ref="B29:B92">CONCATENATE(C29,"\",D29)&amp;IF(LEN(E29)&gt;0,"\"&amp;E29,"")&amp;IF(LEN(F29)&gt;0,"\"&amp;F29,"")&amp;IF(LEN(G29)&gt;0,"\"&amp;G29,"")&amp;IF(LEN(H29)&gt;0,"\"&amp;H29,"")&amp;IF(LEN(I29)&gt;0,"\"&amp;I29,"")</f>
        <v>ДвижениеДен\ОстНач\СумОтч</v>
      </c>
      <c r="C29" s="89" t="s">
        <v>259</v>
      </c>
      <c r="D29" s="89" t="s">
        <v>260</v>
      </c>
      <c r="E29" s="86" t="s">
        <v>261</v>
      </c>
      <c r="F29" s="76"/>
      <c r="G29" s="76"/>
      <c r="H29" s="76"/>
    </row>
    <row r="30" spans="1:8" ht="15">
      <c r="A30" s="88" t="s">
        <v>202</v>
      </c>
      <c r="B30" s="97" t="str">
        <f t="shared" si="0"/>
        <v>ДвижениеДен\ОстНач\СумПред</v>
      </c>
      <c r="C30" s="89" t="s">
        <v>259</v>
      </c>
      <c r="D30" s="89" t="s">
        <v>260</v>
      </c>
      <c r="E30" s="86" t="s">
        <v>262</v>
      </c>
      <c r="F30" s="76"/>
      <c r="G30" s="76"/>
      <c r="H30" s="76"/>
    </row>
    <row r="31" spans="1:8" ht="15">
      <c r="A31" s="88" t="s">
        <v>203</v>
      </c>
      <c r="B31" s="97" t="str">
        <f t="shared" si="0"/>
        <v>ДвижениеДен\ДвижТекДеят\Приход\ОтПокупЗак\СумОтч</v>
      </c>
      <c r="C31" s="89" t="s">
        <v>259</v>
      </c>
      <c r="D31" s="89" t="s">
        <v>263</v>
      </c>
      <c r="E31" s="87" t="s">
        <v>264</v>
      </c>
      <c r="F31" s="86" t="s">
        <v>274</v>
      </c>
      <c r="G31" s="86" t="s">
        <v>261</v>
      </c>
      <c r="H31" s="76"/>
    </row>
    <row r="32" spans="1:8" ht="15">
      <c r="A32" s="88" t="s">
        <v>142</v>
      </c>
      <c r="B32" s="97" t="str">
        <f t="shared" si="0"/>
        <v>ДвижениеДен\ДвижТекДеят\Приход\ОтПокупЗак\СумПред</v>
      </c>
      <c r="C32" s="89" t="s">
        <v>259</v>
      </c>
      <c r="D32" s="89" t="s">
        <v>263</v>
      </c>
      <c r="E32" s="87" t="s">
        <v>264</v>
      </c>
      <c r="F32" s="86" t="s">
        <v>274</v>
      </c>
      <c r="G32" s="86" t="s">
        <v>262</v>
      </c>
      <c r="H32" s="76"/>
    </row>
    <row r="33" spans="1:8" ht="15">
      <c r="A33" s="88" t="s">
        <v>277</v>
      </c>
      <c r="B33" s="97" t="str">
        <f t="shared" si="0"/>
        <v>ДвижениеДен\ДвижТекДеят\Приход\ПрочДох\СумОтч</v>
      </c>
      <c r="C33" s="89" t="s">
        <v>259</v>
      </c>
      <c r="D33" s="89" t="s">
        <v>263</v>
      </c>
      <c r="E33" s="87" t="s">
        <v>264</v>
      </c>
      <c r="F33" s="86" t="s">
        <v>275</v>
      </c>
      <c r="G33" s="86" t="s">
        <v>261</v>
      </c>
      <c r="H33" s="76"/>
    </row>
    <row r="34" spans="1:8" ht="15">
      <c r="A34" s="88" t="s">
        <v>276</v>
      </c>
      <c r="B34" s="97" t="str">
        <f t="shared" si="0"/>
        <v>ДвижениеДен\ДвижТекДеят\Приход\ПрочДох\СумПред</v>
      </c>
      <c r="C34" s="89" t="s">
        <v>259</v>
      </c>
      <c r="D34" s="89" t="s">
        <v>263</v>
      </c>
      <c r="E34" s="87" t="s">
        <v>264</v>
      </c>
      <c r="F34" s="86" t="s">
        <v>275</v>
      </c>
      <c r="G34" s="86" t="s">
        <v>262</v>
      </c>
      <c r="H34" s="76"/>
    </row>
    <row r="35" spans="1:8" ht="15">
      <c r="A35" s="88" t="s">
        <v>143</v>
      </c>
      <c r="B35" s="97" t="str">
        <f t="shared" si="0"/>
        <v>ДвижениеДен\ДвижТекДеят\Приход\ПрочДох\!ВтчНаим\Наименование</v>
      </c>
      <c r="C35" s="89" t="s">
        <v>259</v>
      </c>
      <c r="D35" s="89" t="s">
        <v>263</v>
      </c>
      <c r="E35" s="87" t="s">
        <v>264</v>
      </c>
      <c r="F35" s="86" t="s">
        <v>275</v>
      </c>
      <c r="G35" s="76" t="s">
        <v>278</v>
      </c>
      <c r="H35" s="89" t="s">
        <v>279</v>
      </c>
    </row>
    <row r="36" spans="1:8" ht="15">
      <c r="A36" s="88" t="s">
        <v>310</v>
      </c>
      <c r="B36" s="97" t="str">
        <f t="shared" si="0"/>
        <v>ДвижениеДен\ДвижТекДеят\Приход\ПрочДох\!ВтчНаим\СумОтч</v>
      </c>
      <c r="C36" s="89" t="s">
        <v>259</v>
      </c>
      <c r="D36" s="89" t="s">
        <v>263</v>
      </c>
      <c r="E36" s="87" t="s">
        <v>264</v>
      </c>
      <c r="F36" s="86" t="s">
        <v>275</v>
      </c>
      <c r="G36" s="76" t="s">
        <v>278</v>
      </c>
      <c r="H36" s="86" t="s">
        <v>261</v>
      </c>
    </row>
    <row r="37" spans="1:8" ht="15.75" thickBot="1">
      <c r="A37" s="88" t="s">
        <v>144</v>
      </c>
      <c r="B37" s="97" t="str">
        <f t="shared" si="0"/>
        <v>ДвижениеДен\ДвижТекДеят\Приход\ПрочДох\!ВтчНаим\СумПред</v>
      </c>
      <c r="C37" s="89" t="s">
        <v>259</v>
      </c>
      <c r="D37" s="89" t="s">
        <v>263</v>
      </c>
      <c r="E37" s="87" t="s">
        <v>264</v>
      </c>
      <c r="F37" s="86" t="s">
        <v>275</v>
      </c>
      <c r="G37" s="76" t="s">
        <v>278</v>
      </c>
      <c r="H37" s="86" t="s">
        <v>262</v>
      </c>
    </row>
    <row r="38" spans="1:8" ht="15.75" thickBot="1">
      <c r="A38" s="75" t="s">
        <v>204</v>
      </c>
      <c r="B38" s="97" t="str">
        <f t="shared" si="0"/>
        <v>ДвижениеДен\ДвижТекДеят\Расход\СумОтч</v>
      </c>
      <c r="C38" s="77" t="s">
        <v>259</v>
      </c>
      <c r="D38" s="77" t="s">
        <v>263</v>
      </c>
      <c r="E38" s="90" t="s">
        <v>265</v>
      </c>
      <c r="F38" s="91" t="s">
        <v>261</v>
      </c>
      <c r="G38" s="92"/>
      <c r="H38" s="76"/>
    </row>
    <row r="39" spans="1:8" ht="15.75" thickBot="1">
      <c r="A39" s="75" t="s">
        <v>205</v>
      </c>
      <c r="B39" s="97" t="str">
        <f t="shared" si="0"/>
        <v>ДвижениеДен\ДвижТекДеят\Расход\СумПред</v>
      </c>
      <c r="C39" s="77" t="s">
        <v>259</v>
      </c>
      <c r="D39" s="77" t="s">
        <v>263</v>
      </c>
      <c r="E39" s="90" t="s">
        <v>265</v>
      </c>
      <c r="F39" s="93" t="s">
        <v>262</v>
      </c>
      <c r="G39" s="92"/>
      <c r="H39" s="76"/>
    </row>
    <row r="40" spans="1:8" ht="15.75" thickBot="1">
      <c r="A40" s="75" t="s">
        <v>206</v>
      </c>
      <c r="B40" s="97" t="str">
        <f t="shared" si="0"/>
        <v>ДвижениеДен\ДвижТекДеят\Расход\Приобр\СумОтч</v>
      </c>
      <c r="C40" s="77" t="s">
        <v>259</v>
      </c>
      <c r="D40" s="77" t="s">
        <v>263</v>
      </c>
      <c r="E40" s="90" t="s">
        <v>265</v>
      </c>
      <c r="F40" s="94" t="s">
        <v>280</v>
      </c>
      <c r="G40" s="91" t="s">
        <v>261</v>
      </c>
      <c r="H40" s="76"/>
    </row>
    <row r="41" spans="1:8" ht="15.75" thickBot="1">
      <c r="A41" s="75" t="s">
        <v>207</v>
      </c>
      <c r="B41" s="97" t="str">
        <f t="shared" si="0"/>
        <v>ДвижениеДен\ДвижТекДеят\Расход\Приобр\СумПред</v>
      </c>
      <c r="C41" s="77" t="s">
        <v>259</v>
      </c>
      <c r="D41" s="77" t="s">
        <v>263</v>
      </c>
      <c r="E41" s="90" t="s">
        <v>265</v>
      </c>
      <c r="F41" s="94" t="s">
        <v>280</v>
      </c>
      <c r="G41" s="93" t="s">
        <v>262</v>
      </c>
      <c r="H41" s="76"/>
    </row>
    <row r="42" spans="1:8" ht="15.75" thickBot="1">
      <c r="A42" s="75" t="s">
        <v>208</v>
      </c>
      <c r="B42" s="97" t="str">
        <f t="shared" si="0"/>
        <v>ДвижениеДен\ДвижТекДеят\Расход\ОплТруд\СумОтч</v>
      </c>
      <c r="C42" s="77" t="s">
        <v>259</v>
      </c>
      <c r="D42" s="77" t="s">
        <v>263</v>
      </c>
      <c r="E42" s="90" t="s">
        <v>265</v>
      </c>
      <c r="F42" s="94" t="s">
        <v>281</v>
      </c>
      <c r="G42" s="91" t="s">
        <v>261</v>
      </c>
      <c r="H42" s="76"/>
    </row>
    <row r="43" spans="1:8" ht="15.75" thickBot="1">
      <c r="A43" s="75" t="s">
        <v>209</v>
      </c>
      <c r="B43" s="97" t="str">
        <f t="shared" si="0"/>
        <v>ДвижениеДен\ДвижТекДеят\Расход\ОплТруд\СумПред</v>
      </c>
      <c r="C43" s="77" t="s">
        <v>259</v>
      </c>
      <c r="D43" s="77" t="s">
        <v>263</v>
      </c>
      <c r="E43" s="90" t="s">
        <v>265</v>
      </c>
      <c r="F43" s="94" t="s">
        <v>281</v>
      </c>
      <c r="G43" s="93" t="s">
        <v>262</v>
      </c>
      <c r="H43" s="76"/>
    </row>
    <row r="44" spans="1:8" ht="15.75" thickBot="1">
      <c r="A44" s="75" t="s">
        <v>210</v>
      </c>
      <c r="B44" s="97" t="str">
        <f t="shared" si="0"/>
        <v>ДвижениеДен\ДвижТекДеят\Расход\ВыплДив\СумОтч</v>
      </c>
      <c r="C44" s="77" t="s">
        <v>259</v>
      </c>
      <c r="D44" s="77" t="s">
        <v>263</v>
      </c>
      <c r="E44" s="90" t="s">
        <v>265</v>
      </c>
      <c r="F44" s="94" t="s">
        <v>282</v>
      </c>
      <c r="G44" s="91" t="s">
        <v>261</v>
      </c>
      <c r="H44" s="76"/>
    </row>
    <row r="45" spans="1:8" ht="15.75" thickBot="1">
      <c r="A45" s="75" t="s">
        <v>211</v>
      </c>
      <c r="B45" s="97" t="str">
        <f t="shared" si="0"/>
        <v>ДвижениеДен\ДвижТекДеят\Расход\ВыплДив\СумПред</v>
      </c>
      <c r="C45" s="77" t="s">
        <v>259</v>
      </c>
      <c r="D45" s="77" t="s">
        <v>263</v>
      </c>
      <c r="E45" s="90" t="s">
        <v>265</v>
      </c>
      <c r="F45" s="94" t="s">
        <v>282</v>
      </c>
      <c r="G45" s="93" t="s">
        <v>262</v>
      </c>
      <c r="H45" s="76"/>
    </row>
    <row r="46" spans="1:8" ht="15.75" thickBot="1">
      <c r="A46" s="75" t="s">
        <v>212</v>
      </c>
      <c r="B46" s="97" t="str">
        <f t="shared" si="0"/>
        <v>ДвижениеДен\ДвижТекДеят\Расход\Налоги\СумОтч</v>
      </c>
      <c r="C46" s="77" t="s">
        <v>259</v>
      </c>
      <c r="D46" s="77" t="s">
        <v>263</v>
      </c>
      <c r="E46" s="90" t="s">
        <v>265</v>
      </c>
      <c r="F46" s="94" t="s">
        <v>283</v>
      </c>
      <c r="G46" s="91" t="s">
        <v>261</v>
      </c>
      <c r="H46" s="76"/>
    </row>
    <row r="47" spans="1:8" ht="15.75" thickBot="1">
      <c r="A47" s="75" t="s">
        <v>145</v>
      </c>
      <c r="B47" s="97" t="str">
        <f t="shared" si="0"/>
        <v>ДвижениеДен\ДвижТекДеят\Расход\Налоги\СумПред</v>
      </c>
      <c r="C47" s="77" t="s">
        <v>259</v>
      </c>
      <c r="D47" s="77" t="s">
        <v>263</v>
      </c>
      <c r="E47" s="90" t="s">
        <v>265</v>
      </c>
      <c r="F47" s="94" t="s">
        <v>283</v>
      </c>
      <c r="G47" s="93" t="s">
        <v>262</v>
      </c>
      <c r="H47" s="76"/>
    </row>
    <row r="48" spans="1:8" ht="15.75" thickBot="1">
      <c r="A48" s="75" t="s">
        <v>146</v>
      </c>
      <c r="B48" s="97" t="str">
        <f t="shared" si="0"/>
        <v>ДвижениеДен\ДвижТекДеят\Расход\ПрочРас\СумОтч</v>
      </c>
      <c r="C48" s="77" t="s">
        <v>259</v>
      </c>
      <c r="D48" s="77" t="s">
        <v>263</v>
      </c>
      <c r="E48" s="90" t="s">
        <v>265</v>
      </c>
      <c r="F48" s="77" t="s">
        <v>284</v>
      </c>
      <c r="G48" s="78" t="s">
        <v>261</v>
      </c>
      <c r="H48" s="76"/>
    </row>
    <row r="49" spans="1:8" ht="15.75" thickBot="1">
      <c r="A49" s="75" t="s">
        <v>147</v>
      </c>
      <c r="B49" s="97" t="str">
        <f t="shared" si="0"/>
        <v>ДвижениеДен\ДвижТекДеят\Расход\ПрочРас\СумПред</v>
      </c>
      <c r="C49" s="77" t="s">
        <v>259</v>
      </c>
      <c r="D49" s="77" t="s">
        <v>263</v>
      </c>
      <c r="E49" s="90" t="s">
        <v>265</v>
      </c>
      <c r="F49" s="77" t="s">
        <v>284</v>
      </c>
      <c r="G49" s="80" t="s">
        <v>262</v>
      </c>
      <c r="H49" s="76"/>
    </row>
    <row r="50" spans="1:8" ht="15">
      <c r="A50" s="75" t="s">
        <v>148</v>
      </c>
      <c r="B50" s="97" t="str">
        <f t="shared" si="0"/>
        <v>ДвижениеДен\ДвижТекДеят\Расход\ПрочРас\!ВтчНаим\Наименование</v>
      </c>
      <c r="C50" s="77" t="s">
        <v>259</v>
      </c>
      <c r="D50" s="77" t="s">
        <v>263</v>
      </c>
      <c r="E50" s="90" t="s">
        <v>265</v>
      </c>
      <c r="F50" s="77" t="s">
        <v>284</v>
      </c>
      <c r="G50" s="76" t="s">
        <v>278</v>
      </c>
      <c r="H50" s="89" t="s">
        <v>279</v>
      </c>
    </row>
    <row r="51" spans="1:8" ht="15">
      <c r="A51" s="75" t="s">
        <v>311</v>
      </c>
      <c r="B51" s="97" t="str">
        <f t="shared" si="0"/>
        <v>ДвижениеДен\ДвижТекДеят\Расход\ПрочРас\!ВтчНаим\СумОтч</v>
      </c>
      <c r="C51" s="77" t="s">
        <v>259</v>
      </c>
      <c r="D51" s="77" t="s">
        <v>263</v>
      </c>
      <c r="E51" s="90" t="s">
        <v>265</v>
      </c>
      <c r="F51" s="77" t="s">
        <v>284</v>
      </c>
      <c r="G51" s="76" t="s">
        <v>278</v>
      </c>
      <c r="H51" s="86" t="s">
        <v>261</v>
      </c>
    </row>
    <row r="52" spans="1:8" ht="15.75" thickBot="1">
      <c r="A52" s="75" t="s">
        <v>149</v>
      </c>
      <c r="B52" s="97" t="str">
        <f t="shared" si="0"/>
        <v>ДвижениеДен\ДвижТекДеят\Расход\ПрочРас\!ВтчНаим\СумПред</v>
      </c>
      <c r="C52" s="77" t="s">
        <v>259</v>
      </c>
      <c r="D52" s="77" t="s">
        <v>263</v>
      </c>
      <c r="E52" s="90" t="s">
        <v>265</v>
      </c>
      <c r="F52" s="77" t="s">
        <v>284</v>
      </c>
      <c r="G52" s="76" t="s">
        <v>278</v>
      </c>
      <c r="H52" s="86" t="s">
        <v>262</v>
      </c>
    </row>
    <row r="53" spans="1:8" ht="15.75" thickBot="1">
      <c r="A53" s="75" t="s">
        <v>150</v>
      </c>
      <c r="B53" s="97" t="str">
        <f t="shared" si="0"/>
        <v>ДвижениеДен\ДвижТекДеят\ЧистСр\СумОтч</v>
      </c>
      <c r="C53" s="77" t="s">
        <v>259</v>
      </c>
      <c r="D53" s="77" t="s">
        <v>263</v>
      </c>
      <c r="E53" s="77" t="s">
        <v>266</v>
      </c>
      <c r="F53" s="78" t="s">
        <v>261</v>
      </c>
      <c r="G53" s="76"/>
      <c r="H53" s="76"/>
    </row>
    <row r="54" spans="1:8" ht="15.75" thickBot="1">
      <c r="A54" s="75" t="s">
        <v>213</v>
      </c>
      <c r="B54" s="97" t="str">
        <f t="shared" si="0"/>
        <v>ДвижениеДен\ДвижТекДеят\ЧистСр\СумПред</v>
      </c>
      <c r="C54" s="77" t="s">
        <v>259</v>
      </c>
      <c r="D54" s="77" t="s">
        <v>263</v>
      </c>
      <c r="E54" s="77" t="s">
        <v>266</v>
      </c>
      <c r="F54" s="80" t="s">
        <v>262</v>
      </c>
      <c r="G54" s="76"/>
      <c r="H54" s="76"/>
    </row>
    <row r="55" spans="1:8" ht="15.75" thickBot="1">
      <c r="A55" s="75" t="s">
        <v>214</v>
      </c>
      <c r="B55" s="97" t="str">
        <f t="shared" si="0"/>
        <v>ДвижениеДен\ДвижИнвДеят\Приход\ВырПродАктив\СумОтч</v>
      </c>
      <c r="C55" s="77" t="s">
        <v>259</v>
      </c>
      <c r="D55" s="78" t="s">
        <v>270</v>
      </c>
      <c r="E55" s="78" t="s">
        <v>264</v>
      </c>
      <c r="F55" s="77" t="s">
        <v>286</v>
      </c>
      <c r="G55" s="86" t="s">
        <v>261</v>
      </c>
      <c r="H55" s="76"/>
    </row>
    <row r="56" spans="1:8" ht="15.75" thickBot="1">
      <c r="A56" s="75" t="s">
        <v>215</v>
      </c>
      <c r="B56" s="97" t="str">
        <f t="shared" si="0"/>
        <v>ДвижениеДен\ДвижИнвДеят\Приход\ВырПродАктив\СумПред</v>
      </c>
      <c r="C56" s="77" t="s">
        <v>259</v>
      </c>
      <c r="D56" s="78" t="s">
        <v>270</v>
      </c>
      <c r="E56" s="78" t="s">
        <v>264</v>
      </c>
      <c r="F56" s="77" t="s">
        <v>286</v>
      </c>
      <c r="G56" s="86" t="s">
        <v>262</v>
      </c>
      <c r="H56" s="76"/>
    </row>
    <row r="57" spans="1:8" ht="15.75" thickBot="1">
      <c r="A57" s="75" t="s">
        <v>216</v>
      </c>
      <c r="B57" s="97" t="str">
        <f t="shared" si="0"/>
        <v>ДвижениеДен\ДвижИнвДеят\Приход\ВырПродЦБ\СумОтч</v>
      </c>
      <c r="C57" s="77" t="s">
        <v>259</v>
      </c>
      <c r="D57" s="78" t="s">
        <v>270</v>
      </c>
      <c r="E57" s="78" t="s">
        <v>264</v>
      </c>
      <c r="F57" s="77" t="s">
        <v>287</v>
      </c>
      <c r="G57" s="86" t="s">
        <v>261</v>
      </c>
      <c r="H57" s="76"/>
    </row>
    <row r="58" spans="1:8" ht="15.75" thickBot="1">
      <c r="A58" s="75" t="s">
        <v>217</v>
      </c>
      <c r="B58" s="97" t="str">
        <f t="shared" si="0"/>
        <v>ДвижениеДен\ДвижИнвДеят\Приход\ВырПродЦБ\СумПред</v>
      </c>
      <c r="C58" s="77" t="s">
        <v>259</v>
      </c>
      <c r="D58" s="78" t="s">
        <v>270</v>
      </c>
      <c r="E58" s="78" t="s">
        <v>264</v>
      </c>
      <c r="F58" s="77" t="s">
        <v>287</v>
      </c>
      <c r="G58" s="86" t="s">
        <v>262</v>
      </c>
      <c r="H58" s="76"/>
    </row>
    <row r="59" spans="1:8" ht="15.75" thickBot="1">
      <c r="A59" s="75" t="s">
        <v>218</v>
      </c>
      <c r="B59" s="97" t="str">
        <f t="shared" si="0"/>
        <v>ДвижениеДен\ДвижИнвДеят\Приход\ПолучДив\СумОтч</v>
      </c>
      <c r="C59" s="77" t="s">
        <v>259</v>
      </c>
      <c r="D59" s="78" t="s">
        <v>270</v>
      </c>
      <c r="E59" s="78" t="s">
        <v>264</v>
      </c>
      <c r="F59" s="77" t="s">
        <v>288</v>
      </c>
      <c r="G59" s="86" t="s">
        <v>261</v>
      </c>
      <c r="H59" s="76"/>
    </row>
    <row r="60" spans="1:8" ht="15.75" thickBot="1">
      <c r="A60" s="75" t="s">
        <v>219</v>
      </c>
      <c r="B60" s="97" t="str">
        <f t="shared" si="0"/>
        <v>ДвижениеДен\ДвижИнвДеят\Приход\ПолучДив\СумПред</v>
      </c>
      <c r="C60" s="77" t="s">
        <v>259</v>
      </c>
      <c r="D60" s="78" t="s">
        <v>270</v>
      </c>
      <c r="E60" s="78" t="s">
        <v>264</v>
      </c>
      <c r="F60" s="77" t="s">
        <v>288</v>
      </c>
      <c r="G60" s="86" t="s">
        <v>262</v>
      </c>
      <c r="H60" s="76"/>
    </row>
    <row r="61" spans="1:8" ht="15.75" thickBot="1">
      <c r="A61" s="75" t="s">
        <v>220</v>
      </c>
      <c r="B61" s="97" t="str">
        <f t="shared" si="0"/>
        <v>ДвижениеДен\ДвижИнвДеят\Приход\ПолучПроц\СумОтч</v>
      </c>
      <c r="C61" s="77" t="s">
        <v>259</v>
      </c>
      <c r="D61" s="78" t="s">
        <v>270</v>
      </c>
      <c r="E61" s="78" t="s">
        <v>264</v>
      </c>
      <c r="F61" s="77" t="s">
        <v>289</v>
      </c>
      <c r="G61" s="86" t="s">
        <v>261</v>
      </c>
      <c r="H61" s="76"/>
    </row>
    <row r="62" spans="1:8" ht="15.75" thickBot="1">
      <c r="A62" s="75" t="s">
        <v>221</v>
      </c>
      <c r="B62" s="97" t="str">
        <f t="shared" si="0"/>
        <v>ДвижениеДен\ДвижИнвДеят\Приход\ПолучПроц\СумПред</v>
      </c>
      <c r="C62" s="77" t="s">
        <v>259</v>
      </c>
      <c r="D62" s="78" t="s">
        <v>270</v>
      </c>
      <c r="E62" s="78" t="s">
        <v>264</v>
      </c>
      <c r="F62" s="77" t="s">
        <v>289</v>
      </c>
      <c r="G62" s="86" t="s">
        <v>262</v>
      </c>
      <c r="H62" s="76"/>
    </row>
    <row r="63" spans="1:8" ht="15.75" thickBot="1">
      <c r="A63" s="75" t="s">
        <v>222</v>
      </c>
      <c r="B63" s="97" t="str">
        <f t="shared" si="0"/>
        <v>ДвижениеДен\ДвижИнвДеят\Приход\ПогашЗайм\СумОтч</v>
      </c>
      <c r="C63" s="77" t="s">
        <v>259</v>
      </c>
      <c r="D63" s="78" t="s">
        <v>270</v>
      </c>
      <c r="E63" s="78" t="s">
        <v>264</v>
      </c>
      <c r="F63" s="77" t="s">
        <v>290</v>
      </c>
      <c r="G63" s="86" t="s">
        <v>261</v>
      </c>
      <c r="H63" s="76"/>
    </row>
    <row r="64" spans="1:8" ht="15.75" thickBot="1">
      <c r="A64" s="75" t="s">
        <v>151</v>
      </c>
      <c r="B64" s="97" t="str">
        <f t="shared" si="0"/>
        <v>ДвижениеДен\ДвижИнвДеят\Приход\ПогашЗайм\СумПред</v>
      </c>
      <c r="C64" s="77" t="s">
        <v>259</v>
      </c>
      <c r="D64" s="78" t="s">
        <v>270</v>
      </c>
      <c r="E64" s="78" t="s">
        <v>264</v>
      </c>
      <c r="F64" s="77" t="s">
        <v>290</v>
      </c>
      <c r="G64" s="86" t="s">
        <v>262</v>
      </c>
      <c r="H64" s="76"/>
    </row>
    <row r="65" spans="1:8" ht="15.75" thickBot="1">
      <c r="A65" s="75" t="s">
        <v>293</v>
      </c>
      <c r="B65" s="97" t="str">
        <f t="shared" si="0"/>
        <v>ДвижениеДен\ДвижИнвДеят\Приход\ПрочДох\СумОтч</v>
      </c>
      <c r="C65" s="77" t="s">
        <v>259</v>
      </c>
      <c r="D65" s="78" t="s">
        <v>270</v>
      </c>
      <c r="E65" s="78" t="s">
        <v>264</v>
      </c>
      <c r="F65" s="77" t="s">
        <v>275</v>
      </c>
      <c r="G65" s="78" t="s">
        <v>261</v>
      </c>
      <c r="H65" s="76"/>
    </row>
    <row r="66" spans="1:8" ht="15.75" thickBot="1">
      <c r="A66" s="75" t="s">
        <v>292</v>
      </c>
      <c r="B66" s="97" t="str">
        <f t="shared" si="0"/>
        <v>ДвижениеДен\ДвижИнвДеят\Приход\ПрочДох\СумПред</v>
      </c>
      <c r="C66" s="77" t="s">
        <v>259</v>
      </c>
      <c r="D66" s="78" t="s">
        <v>270</v>
      </c>
      <c r="E66" s="78" t="s">
        <v>264</v>
      </c>
      <c r="F66" s="77" t="s">
        <v>275</v>
      </c>
      <c r="G66" s="80" t="s">
        <v>262</v>
      </c>
      <c r="H66" s="76"/>
    </row>
    <row r="67" spans="1:8" ht="15.75" thickBot="1">
      <c r="A67" s="75" t="s">
        <v>152</v>
      </c>
      <c r="B67" s="97" t="str">
        <f t="shared" si="0"/>
        <v>ДвижениеДен\ДвижИнвДеят\Приход\ПрочДох\!ВтчНаим\Наименование</v>
      </c>
      <c r="C67" s="77" t="s">
        <v>259</v>
      </c>
      <c r="D67" s="78" t="s">
        <v>270</v>
      </c>
      <c r="E67" s="78" t="s">
        <v>264</v>
      </c>
      <c r="F67" s="77" t="s">
        <v>275</v>
      </c>
      <c r="G67" s="76" t="s">
        <v>278</v>
      </c>
      <c r="H67" s="89" t="s">
        <v>279</v>
      </c>
    </row>
    <row r="68" spans="1:8" ht="15.75" thickBot="1">
      <c r="A68" s="75" t="s">
        <v>312</v>
      </c>
      <c r="B68" s="97" t="str">
        <f t="shared" si="0"/>
        <v>ДвижениеДен\ДвижИнвДеят\Приход\ПрочДох\!ВтчНаим\СумОтч</v>
      </c>
      <c r="C68" s="77" t="s">
        <v>259</v>
      </c>
      <c r="D68" s="78" t="s">
        <v>270</v>
      </c>
      <c r="E68" s="78" t="s">
        <v>264</v>
      </c>
      <c r="F68" s="77" t="s">
        <v>275</v>
      </c>
      <c r="G68" s="76" t="s">
        <v>278</v>
      </c>
      <c r="H68" s="86" t="s">
        <v>261</v>
      </c>
    </row>
    <row r="69" spans="1:8" ht="15.75" thickBot="1">
      <c r="A69" s="75" t="s">
        <v>153</v>
      </c>
      <c r="B69" s="97" t="str">
        <f t="shared" si="0"/>
        <v>ДвижениеДен\ДвижИнвДеят\Приход\ПрочДох\!ВтчНаим\СумПред</v>
      </c>
      <c r="C69" s="77" t="s">
        <v>259</v>
      </c>
      <c r="D69" s="78" t="s">
        <v>270</v>
      </c>
      <c r="E69" s="78" t="s">
        <v>264</v>
      </c>
      <c r="F69" s="77" t="s">
        <v>275</v>
      </c>
      <c r="G69" s="76" t="s">
        <v>278</v>
      </c>
      <c r="H69" s="86" t="s">
        <v>262</v>
      </c>
    </row>
    <row r="70" spans="1:8" ht="15.75" thickBot="1">
      <c r="A70" s="75" t="s">
        <v>154</v>
      </c>
      <c r="B70" s="97" t="str">
        <f t="shared" si="0"/>
        <v>ДвижениеДен\ДвижИнвДеят\Расход\ПриобрДочОрг\СумОтч</v>
      </c>
      <c r="C70" s="77" t="s">
        <v>259</v>
      </c>
      <c r="D70" s="78" t="s">
        <v>270</v>
      </c>
      <c r="E70" s="77" t="s">
        <v>265</v>
      </c>
      <c r="F70" s="77" t="s">
        <v>294</v>
      </c>
      <c r="G70" s="78" t="s">
        <v>261</v>
      </c>
      <c r="H70" s="76"/>
    </row>
    <row r="71" spans="1:8" ht="15.75" thickBot="1">
      <c r="A71" s="75" t="s">
        <v>155</v>
      </c>
      <c r="B71" s="97" t="str">
        <f t="shared" si="0"/>
        <v>ДвижениеДен\ДвижИнвДеят\Расход\ПриобрДочОрг\СумПред</v>
      </c>
      <c r="C71" s="77" t="s">
        <v>259</v>
      </c>
      <c r="D71" s="78" t="s">
        <v>270</v>
      </c>
      <c r="E71" s="77" t="s">
        <v>265</v>
      </c>
      <c r="F71" s="77" t="s">
        <v>294</v>
      </c>
      <c r="G71" s="80" t="s">
        <v>262</v>
      </c>
      <c r="H71" s="76"/>
    </row>
    <row r="72" spans="1:8" ht="15.75" thickBot="1">
      <c r="A72" s="75" t="s">
        <v>156</v>
      </c>
      <c r="B72" s="97" t="str">
        <f t="shared" si="0"/>
        <v>ДвижениеДен\ДвижИнвДеят\Расход\ПриобрАктив\СумОтч</v>
      </c>
      <c r="C72" s="77" t="s">
        <v>259</v>
      </c>
      <c r="D72" s="78" t="s">
        <v>270</v>
      </c>
      <c r="E72" s="77" t="s">
        <v>265</v>
      </c>
      <c r="F72" s="77" t="s">
        <v>295</v>
      </c>
      <c r="G72" s="78" t="s">
        <v>261</v>
      </c>
      <c r="H72" s="76"/>
    </row>
    <row r="73" spans="1:8" ht="15.75" thickBot="1">
      <c r="A73" s="75" t="s">
        <v>223</v>
      </c>
      <c r="B73" s="97" t="str">
        <f t="shared" si="0"/>
        <v>ДвижениеДен\ДвижИнвДеят\Расход\ПриобрАктив\СумПред</v>
      </c>
      <c r="C73" s="77" t="s">
        <v>259</v>
      </c>
      <c r="D73" s="78" t="s">
        <v>270</v>
      </c>
      <c r="E73" s="77" t="s">
        <v>265</v>
      </c>
      <c r="F73" s="77" t="s">
        <v>295</v>
      </c>
      <c r="G73" s="80" t="s">
        <v>262</v>
      </c>
      <c r="H73" s="76"/>
    </row>
    <row r="74" spans="1:8" ht="15.75" thickBot="1">
      <c r="A74" s="75" t="s">
        <v>224</v>
      </c>
      <c r="B74" s="97" t="str">
        <f t="shared" si="0"/>
        <v>ДвижениеДен\ДвижИнвДеят\Расход\ПриобрЦБ\СумОтч</v>
      </c>
      <c r="C74" s="77" t="s">
        <v>259</v>
      </c>
      <c r="D74" s="78" t="s">
        <v>270</v>
      </c>
      <c r="E74" s="77" t="s">
        <v>265</v>
      </c>
      <c r="F74" s="77" t="s">
        <v>296</v>
      </c>
      <c r="G74" s="78" t="s">
        <v>261</v>
      </c>
      <c r="H74" s="76"/>
    </row>
    <row r="75" spans="1:8" ht="15.75" thickBot="1">
      <c r="A75" s="75" t="s">
        <v>225</v>
      </c>
      <c r="B75" s="97" t="str">
        <f t="shared" si="0"/>
        <v>ДвижениеДен\ДвижИнвДеят\Расход\ПриобрЦБ\СумПред</v>
      </c>
      <c r="C75" s="77" t="s">
        <v>259</v>
      </c>
      <c r="D75" s="78" t="s">
        <v>270</v>
      </c>
      <c r="E75" s="77" t="s">
        <v>265</v>
      </c>
      <c r="F75" s="77" t="s">
        <v>296</v>
      </c>
      <c r="G75" s="80" t="s">
        <v>262</v>
      </c>
      <c r="H75" s="76"/>
    </row>
    <row r="76" spans="1:8" ht="15.75" thickBot="1">
      <c r="A76" s="75" t="s">
        <v>226</v>
      </c>
      <c r="B76" s="97" t="str">
        <f t="shared" si="0"/>
        <v>ДвижениеДен\ДвижИнвДеят\Расход\ПредЗайм\СумОтч</v>
      </c>
      <c r="C76" s="77" t="s">
        <v>259</v>
      </c>
      <c r="D76" s="78" t="s">
        <v>270</v>
      </c>
      <c r="E76" s="77" t="s">
        <v>265</v>
      </c>
      <c r="F76" s="77" t="s">
        <v>297</v>
      </c>
      <c r="G76" s="78" t="s">
        <v>261</v>
      </c>
      <c r="H76" s="76"/>
    </row>
    <row r="77" spans="1:8" ht="15.75" thickBot="1">
      <c r="A77" s="75" t="s">
        <v>157</v>
      </c>
      <c r="B77" s="97" t="str">
        <f t="shared" si="0"/>
        <v>ДвижениеДен\ДвижИнвДеят\Расход\ПредЗайм\СумПред</v>
      </c>
      <c r="C77" s="77" t="s">
        <v>259</v>
      </c>
      <c r="D77" s="78" t="s">
        <v>270</v>
      </c>
      <c r="E77" s="77" t="s">
        <v>265</v>
      </c>
      <c r="F77" s="77" t="s">
        <v>297</v>
      </c>
      <c r="G77" s="80" t="s">
        <v>262</v>
      </c>
      <c r="H77" s="76"/>
    </row>
    <row r="78" spans="1:8" ht="15.75" thickBot="1">
      <c r="A78" s="75" t="s">
        <v>300</v>
      </c>
      <c r="B78" s="97" t="str">
        <f t="shared" si="0"/>
        <v>ДвижениеДен\ДвижИнвДеят\Расход\ПрочРас\СумОтч</v>
      </c>
      <c r="C78" s="77" t="s">
        <v>259</v>
      </c>
      <c r="D78" s="78" t="s">
        <v>270</v>
      </c>
      <c r="E78" s="77" t="s">
        <v>265</v>
      </c>
      <c r="F78" s="77" t="s">
        <v>284</v>
      </c>
      <c r="G78" s="78" t="s">
        <v>261</v>
      </c>
      <c r="H78" s="76"/>
    </row>
    <row r="79" spans="1:8" ht="15.75" thickBot="1">
      <c r="A79" s="75" t="s">
        <v>299</v>
      </c>
      <c r="B79" s="97" t="str">
        <f t="shared" si="0"/>
        <v>ДвижениеДен\ДвижИнвДеят\Расход\ПрочРас\СумПред</v>
      </c>
      <c r="C79" s="77" t="s">
        <v>259</v>
      </c>
      <c r="D79" s="78" t="s">
        <v>270</v>
      </c>
      <c r="E79" s="77" t="s">
        <v>265</v>
      </c>
      <c r="F79" s="77" t="s">
        <v>284</v>
      </c>
      <c r="G79" s="80" t="s">
        <v>262</v>
      </c>
      <c r="H79" s="76"/>
    </row>
    <row r="80" spans="1:8" ht="15.75" thickBot="1">
      <c r="A80" s="75" t="s">
        <v>158</v>
      </c>
      <c r="B80" s="97" t="str">
        <f t="shared" si="0"/>
        <v>ДвижениеДен\ДвижИнвДеят\Расход\ПрочРас\!ВтчНаим\Наименование</v>
      </c>
      <c r="C80" s="77" t="s">
        <v>259</v>
      </c>
      <c r="D80" s="78" t="s">
        <v>270</v>
      </c>
      <c r="E80" s="77" t="s">
        <v>265</v>
      </c>
      <c r="F80" s="77" t="s">
        <v>284</v>
      </c>
      <c r="G80" s="76" t="s">
        <v>278</v>
      </c>
      <c r="H80" s="89" t="s">
        <v>279</v>
      </c>
    </row>
    <row r="81" spans="1:8" ht="15.75" thickBot="1">
      <c r="A81" s="75" t="s">
        <v>313</v>
      </c>
      <c r="B81" s="97" t="str">
        <f t="shared" si="0"/>
        <v>ДвижениеДен\ДвижИнвДеят\Расход\ПрочРас\!ВтчНаим\СумОтч</v>
      </c>
      <c r="C81" s="77" t="s">
        <v>259</v>
      </c>
      <c r="D81" s="78" t="s">
        <v>270</v>
      </c>
      <c r="E81" s="77" t="s">
        <v>265</v>
      </c>
      <c r="F81" s="77" t="s">
        <v>284</v>
      </c>
      <c r="G81" s="76" t="s">
        <v>278</v>
      </c>
      <c r="H81" s="86" t="s">
        <v>261</v>
      </c>
    </row>
    <row r="82" spans="1:8" ht="15.75" thickBot="1">
      <c r="A82" s="75" t="s">
        <v>159</v>
      </c>
      <c r="B82" s="97" t="str">
        <f t="shared" si="0"/>
        <v>ДвижениеДен\ДвижИнвДеят\Расход\ПрочРас\!ВтчНаим\СумПред</v>
      </c>
      <c r="C82" s="77" t="s">
        <v>259</v>
      </c>
      <c r="D82" s="78" t="s">
        <v>270</v>
      </c>
      <c r="E82" s="77" t="s">
        <v>265</v>
      </c>
      <c r="F82" s="77" t="s">
        <v>284</v>
      </c>
      <c r="G82" s="76" t="s">
        <v>278</v>
      </c>
      <c r="H82" s="86" t="s">
        <v>262</v>
      </c>
    </row>
    <row r="83" spans="1:6" ht="15.75" thickBot="1">
      <c r="A83" s="75" t="s">
        <v>160</v>
      </c>
      <c r="B83" s="97" t="str">
        <f t="shared" si="0"/>
        <v>ДвижениеДен\ДвижИнвДеят\ЧистСр\СумОтч</v>
      </c>
      <c r="C83" s="77" t="s">
        <v>259</v>
      </c>
      <c r="D83" s="78" t="s">
        <v>270</v>
      </c>
      <c r="E83" s="77" t="s">
        <v>266</v>
      </c>
      <c r="F83" s="78" t="s">
        <v>261</v>
      </c>
    </row>
    <row r="84" spans="1:6" ht="15.75" thickBot="1">
      <c r="A84" s="75" t="s">
        <v>227</v>
      </c>
      <c r="B84" s="97" t="str">
        <f t="shared" si="0"/>
        <v>ДвижениеДен\ДвижИнвДеят\ЧистСр\СумПред</v>
      </c>
      <c r="C84" s="77" t="s">
        <v>259</v>
      </c>
      <c r="D84" s="78" t="s">
        <v>270</v>
      </c>
      <c r="E84" s="77" t="s">
        <v>266</v>
      </c>
      <c r="F84" s="80" t="s">
        <v>262</v>
      </c>
    </row>
    <row r="85" spans="1:8" ht="15.75" thickBot="1">
      <c r="A85" s="75" t="s">
        <v>228</v>
      </c>
      <c r="B85" s="97" t="str">
        <f t="shared" si="0"/>
        <v>ДвижениеДен\ДвижФинДеят\Приход\ПостЭмис\СумОтч</v>
      </c>
      <c r="C85" s="77" t="s">
        <v>259</v>
      </c>
      <c r="D85" s="80" t="s">
        <v>271</v>
      </c>
      <c r="E85" s="77" t="s">
        <v>264</v>
      </c>
      <c r="F85" s="77" t="s">
        <v>301</v>
      </c>
      <c r="G85" s="78" t="s">
        <v>261</v>
      </c>
      <c r="H85" s="76"/>
    </row>
    <row r="86" spans="1:8" ht="15.75" thickBot="1">
      <c r="A86" s="75" t="s">
        <v>229</v>
      </c>
      <c r="B86" s="97" t="str">
        <f t="shared" si="0"/>
        <v>ДвижениеДен\ДвижФинДеят\Приход\ПостЭмис\СумПред</v>
      </c>
      <c r="C86" s="77" t="s">
        <v>259</v>
      </c>
      <c r="D86" s="80" t="s">
        <v>271</v>
      </c>
      <c r="E86" s="77" t="s">
        <v>264</v>
      </c>
      <c r="F86" s="77" t="s">
        <v>301</v>
      </c>
      <c r="G86" s="80" t="s">
        <v>262</v>
      </c>
      <c r="H86" s="76"/>
    </row>
    <row r="87" spans="1:8" ht="15.75" thickBot="1">
      <c r="A87" s="75" t="s">
        <v>230</v>
      </c>
      <c r="B87" s="97" t="str">
        <f t="shared" si="0"/>
        <v>ДвижениеДен\ДвижФинДеят\Приход\ПостЗаймОрг\СумОтч</v>
      </c>
      <c r="C87" s="77" t="s">
        <v>259</v>
      </c>
      <c r="D87" s="80" t="s">
        <v>271</v>
      </c>
      <c r="E87" s="77" t="s">
        <v>264</v>
      </c>
      <c r="F87" s="77" t="s">
        <v>302</v>
      </c>
      <c r="G87" s="78" t="s">
        <v>261</v>
      </c>
      <c r="H87" s="76"/>
    </row>
    <row r="88" spans="1:8" ht="15.75" thickBot="1">
      <c r="A88" s="75" t="s">
        <v>161</v>
      </c>
      <c r="B88" s="97" t="str">
        <f t="shared" si="0"/>
        <v>ДвижениеДен\ДвижФинДеят\Приход\ПостЗаймОрг\СумПред</v>
      </c>
      <c r="C88" s="77" t="s">
        <v>259</v>
      </c>
      <c r="D88" s="80" t="s">
        <v>271</v>
      </c>
      <c r="E88" s="77" t="s">
        <v>264</v>
      </c>
      <c r="F88" s="77" t="s">
        <v>302</v>
      </c>
      <c r="G88" s="80" t="s">
        <v>262</v>
      </c>
      <c r="H88" s="76"/>
    </row>
    <row r="89" spans="1:8" ht="15.75" thickBot="1">
      <c r="A89" s="75" t="s">
        <v>304</v>
      </c>
      <c r="B89" s="97" t="str">
        <f t="shared" si="0"/>
        <v>ДвижениеДен\ДвижФинДеят\Приход\ПрочДох\СумОтч</v>
      </c>
      <c r="C89" s="77" t="s">
        <v>259</v>
      </c>
      <c r="D89" s="80" t="s">
        <v>271</v>
      </c>
      <c r="E89" s="77" t="s">
        <v>264</v>
      </c>
      <c r="F89" s="77" t="s">
        <v>275</v>
      </c>
      <c r="G89" s="78" t="s">
        <v>261</v>
      </c>
      <c r="H89" s="76"/>
    </row>
    <row r="90" spans="1:8" ht="15.75" thickBot="1">
      <c r="A90" s="75" t="s">
        <v>303</v>
      </c>
      <c r="B90" s="97" t="str">
        <f t="shared" si="0"/>
        <v>ДвижениеДен\ДвижФинДеят\Приход\ПрочДох\СумПред</v>
      </c>
      <c r="C90" s="77" t="s">
        <v>259</v>
      </c>
      <c r="D90" s="80" t="s">
        <v>271</v>
      </c>
      <c r="E90" s="77" t="s">
        <v>264</v>
      </c>
      <c r="F90" s="77" t="s">
        <v>275</v>
      </c>
      <c r="G90" s="80" t="s">
        <v>262</v>
      </c>
      <c r="H90" s="76"/>
    </row>
    <row r="91" spans="1:8" ht="15.75" thickBot="1">
      <c r="A91" s="75" t="s">
        <v>162</v>
      </c>
      <c r="B91" s="97" t="str">
        <f t="shared" si="0"/>
        <v>ДвижениеДен\ДвижФинДеят\Приход\ПрочДох\!ВтчНаим\Наименование</v>
      </c>
      <c r="C91" s="77" t="s">
        <v>259</v>
      </c>
      <c r="D91" s="80" t="s">
        <v>271</v>
      </c>
      <c r="E91" s="77" t="s">
        <v>264</v>
      </c>
      <c r="F91" s="77" t="s">
        <v>275</v>
      </c>
      <c r="G91" s="76" t="s">
        <v>278</v>
      </c>
      <c r="H91" s="89" t="s">
        <v>279</v>
      </c>
    </row>
    <row r="92" spans="1:8" ht="15.75" thickBot="1">
      <c r="A92" s="75" t="s">
        <v>314</v>
      </c>
      <c r="B92" s="97" t="str">
        <f t="shared" si="0"/>
        <v>ДвижениеДен\ДвижФинДеят\Приход\ПрочДох\!ВтчНаим\СумОтч</v>
      </c>
      <c r="C92" s="77" t="s">
        <v>259</v>
      </c>
      <c r="D92" s="80" t="s">
        <v>271</v>
      </c>
      <c r="E92" s="77" t="s">
        <v>264</v>
      </c>
      <c r="F92" s="77" t="s">
        <v>275</v>
      </c>
      <c r="G92" s="76" t="s">
        <v>278</v>
      </c>
      <c r="H92" s="86" t="s">
        <v>261</v>
      </c>
    </row>
    <row r="93" spans="1:8" ht="15.75" thickBot="1">
      <c r="A93" s="75" t="s">
        <v>163</v>
      </c>
      <c r="B93" s="97" t="str">
        <f aca="true" t="shared" si="1" ref="B93:B110">CONCATENATE(C93,"\",D93)&amp;IF(LEN(E93)&gt;0,"\"&amp;E93,"")&amp;IF(LEN(F93)&gt;0,"\"&amp;F93,"")&amp;IF(LEN(G93)&gt;0,"\"&amp;G93,"")&amp;IF(LEN(H93)&gt;0,"\"&amp;H93,"")&amp;IF(LEN(I93)&gt;0,"\"&amp;I93,"")</f>
        <v>ДвижениеДен\ДвижФинДеят\Приход\ПрочДох\!ВтчНаим\СумПред</v>
      </c>
      <c r="C93" s="77" t="s">
        <v>259</v>
      </c>
      <c r="D93" s="80" t="s">
        <v>271</v>
      </c>
      <c r="E93" s="77" t="s">
        <v>264</v>
      </c>
      <c r="F93" s="77" t="s">
        <v>275</v>
      </c>
      <c r="G93" s="76" t="s">
        <v>278</v>
      </c>
      <c r="H93" s="86" t="s">
        <v>262</v>
      </c>
    </row>
    <row r="94" spans="1:8" ht="15.75" thickBot="1">
      <c r="A94" s="75" t="s">
        <v>164</v>
      </c>
      <c r="B94" s="97" t="str">
        <f t="shared" si="1"/>
        <v>ДвижениеДен\ДвижФинДеят\Расход\ПогашЗаймБП\СумОтч</v>
      </c>
      <c r="C94" s="77" t="s">
        <v>259</v>
      </c>
      <c r="D94" s="80" t="s">
        <v>271</v>
      </c>
      <c r="E94" s="77" t="s">
        <v>265</v>
      </c>
      <c r="F94" s="77" t="s">
        <v>305</v>
      </c>
      <c r="G94" s="78" t="s">
        <v>261</v>
      </c>
      <c r="H94" s="76"/>
    </row>
    <row r="95" spans="1:8" ht="15.75" thickBot="1">
      <c r="A95" s="75" t="s">
        <v>231</v>
      </c>
      <c r="B95" s="97" t="str">
        <f t="shared" si="1"/>
        <v>ДвижениеДен\ДвижФинДеят\Расход\ПогашЗаймБП\СумПред</v>
      </c>
      <c r="C95" s="77" t="s">
        <v>259</v>
      </c>
      <c r="D95" s="80" t="s">
        <v>271</v>
      </c>
      <c r="E95" s="77" t="s">
        <v>265</v>
      </c>
      <c r="F95" s="77" t="s">
        <v>305</v>
      </c>
      <c r="G95" s="80" t="s">
        <v>262</v>
      </c>
      <c r="H95" s="76"/>
    </row>
    <row r="96" spans="1:8" ht="15.75" thickBot="1">
      <c r="A96" s="75" t="s">
        <v>232</v>
      </c>
      <c r="B96" s="97" t="str">
        <f t="shared" si="1"/>
        <v>ДвижениеДен\ДвижФинДеят\Расход\ПогашФинАр\СумОтч</v>
      </c>
      <c r="C96" s="77" t="s">
        <v>259</v>
      </c>
      <c r="D96" s="80" t="s">
        <v>271</v>
      </c>
      <c r="E96" s="77" t="s">
        <v>265</v>
      </c>
      <c r="F96" s="77" t="s">
        <v>306</v>
      </c>
      <c r="G96" s="78" t="s">
        <v>261</v>
      </c>
      <c r="H96" s="76"/>
    </row>
    <row r="97" spans="1:8" ht="15.75" thickBot="1">
      <c r="A97" s="75" t="s">
        <v>165</v>
      </c>
      <c r="B97" s="97" t="str">
        <f t="shared" si="1"/>
        <v>ДвижениеДен\ДвижФинДеят\Расход\ПогашФинАр\СумПред</v>
      </c>
      <c r="C97" s="77" t="s">
        <v>259</v>
      </c>
      <c r="D97" s="80" t="s">
        <v>271</v>
      </c>
      <c r="E97" s="77" t="s">
        <v>265</v>
      </c>
      <c r="F97" s="77" t="s">
        <v>306</v>
      </c>
      <c r="G97" s="80" t="s">
        <v>262</v>
      </c>
      <c r="H97" s="76"/>
    </row>
    <row r="98" spans="1:8" ht="15.75" thickBot="1">
      <c r="A98" s="96" t="s">
        <v>309</v>
      </c>
      <c r="B98" s="97" t="str">
        <f t="shared" si="1"/>
        <v>ДвижениеДен\ДвижФинДеят\Расход\ПрочРас\СумОтч</v>
      </c>
      <c r="C98" s="94" t="s">
        <v>259</v>
      </c>
      <c r="D98" s="93" t="s">
        <v>271</v>
      </c>
      <c r="E98" s="94" t="s">
        <v>265</v>
      </c>
      <c r="F98" s="94" t="s">
        <v>284</v>
      </c>
      <c r="G98" s="91" t="s">
        <v>261</v>
      </c>
      <c r="H98" s="92"/>
    </row>
    <row r="99" spans="1:8" ht="15.75" thickBot="1">
      <c r="A99" s="96" t="s">
        <v>308</v>
      </c>
      <c r="B99" s="97" t="str">
        <f t="shared" si="1"/>
        <v>ДвижениеДен\ДвижФинДеят\Расход\ПрочРас\СумПред</v>
      </c>
      <c r="C99" s="94" t="s">
        <v>259</v>
      </c>
      <c r="D99" s="93" t="s">
        <v>271</v>
      </c>
      <c r="E99" s="94" t="s">
        <v>265</v>
      </c>
      <c r="F99" s="94" t="s">
        <v>284</v>
      </c>
      <c r="G99" s="93" t="s">
        <v>262</v>
      </c>
      <c r="H99" s="92"/>
    </row>
    <row r="100" spans="1:8" ht="15.75" thickBot="1">
      <c r="A100" s="96" t="s">
        <v>166</v>
      </c>
      <c r="B100" s="97" t="str">
        <f t="shared" si="1"/>
        <v>ДвижениеДен\ДвижФинДеят\Расход\ПрочРас\!ВтчНаим\Наименование</v>
      </c>
      <c r="C100" s="94" t="s">
        <v>259</v>
      </c>
      <c r="D100" s="93" t="s">
        <v>271</v>
      </c>
      <c r="E100" s="94" t="s">
        <v>265</v>
      </c>
      <c r="F100" s="94" t="s">
        <v>284</v>
      </c>
      <c r="G100" s="92" t="s">
        <v>278</v>
      </c>
      <c r="H100" s="87" t="s">
        <v>279</v>
      </c>
    </row>
    <row r="101" spans="1:8" ht="15.75" thickBot="1">
      <c r="A101" s="96" t="s">
        <v>315</v>
      </c>
      <c r="B101" s="97" t="str">
        <f t="shared" si="1"/>
        <v>ДвижениеДен\ДвижФинДеят\Расход\ПрочРас\!ВтчНаим\СумОтч</v>
      </c>
      <c r="C101" s="94" t="s">
        <v>259</v>
      </c>
      <c r="D101" s="93" t="s">
        <v>271</v>
      </c>
      <c r="E101" s="94" t="s">
        <v>265</v>
      </c>
      <c r="F101" s="94" t="s">
        <v>284</v>
      </c>
      <c r="G101" s="92" t="s">
        <v>278</v>
      </c>
      <c r="H101" s="95" t="s">
        <v>261</v>
      </c>
    </row>
    <row r="102" spans="1:8" ht="15.75" thickBot="1">
      <c r="A102" s="96" t="s">
        <v>167</v>
      </c>
      <c r="B102" s="97" t="str">
        <f t="shared" si="1"/>
        <v>ДвижениеДен\ДвижФинДеят\Расход\ПрочРас\!ВтчНаим\СумПред</v>
      </c>
      <c r="C102" s="94" t="s">
        <v>259</v>
      </c>
      <c r="D102" s="93" t="s">
        <v>271</v>
      </c>
      <c r="E102" s="94" t="s">
        <v>265</v>
      </c>
      <c r="F102" s="94" t="s">
        <v>284</v>
      </c>
      <c r="G102" s="92" t="s">
        <v>278</v>
      </c>
      <c r="H102" s="95" t="s">
        <v>262</v>
      </c>
    </row>
    <row r="103" spans="1:8" ht="15.75" thickBot="1">
      <c r="A103" s="75" t="s">
        <v>168</v>
      </c>
      <c r="B103" s="97" t="str">
        <f t="shared" si="1"/>
        <v>ДвижениеДен\ДвижФинДеят\ЧистСр\СумОтч</v>
      </c>
      <c r="C103" s="77" t="s">
        <v>259</v>
      </c>
      <c r="D103" s="80" t="s">
        <v>271</v>
      </c>
      <c r="E103" s="77" t="s">
        <v>266</v>
      </c>
      <c r="F103" s="78" t="s">
        <v>261</v>
      </c>
      <c r="G103" s="76"/>
      <c r="H103" s="76"/>
    </row>
    <row r="104" spans="1:8" ht="15.75" thickBot="1">
      <c r="A104" s="75" t="s">
        <v>233</v>
      </c>
      <c r="B104" s="97" t="str">
        <f t="shared" si="1"/>
        <v>ДвижениеДен\ДвижФинДеят\ЧистСр\СумПред</v>
      </c>
      <c r="C104" s="77" t="s">
        <v>259</v>
      </c>
      <c r="D104" s="80" t="s">
        <v>271</v>
      </c>
      <c r="E104" s="77" t="s">
        <v>266</v>
      </c>
      <c r="F104" s="80" t="s">
        <v>262</v>
      </c>
      <c r="G104" s="76"/>
      <c r="H104" s="76"/>
    </row>
    <row r="105" spans="1:8" ht="15.75" thickBot="1">
      <c r="A105" s="75" t="s">
        <v>234</v>
      </c>
      <c r="B105" s="97" t="str">
        <f t="shared" si="1"/>
        <v>ДвижениеДен\ЧистУвУмСр\СумОтч</v>
      </c>
      <c r="C105" s="77" t="s">
        <v>259</v>
      </c>
      <c r="D105" s="77" t="s">
        <v>267</v>
      </c>
      <c r="E105" s="78" t="s">
        <v>261</v>
      </c>
      <c r="F105" s="76"/>
      <c r="G105" s="76"/>
      <c r="H105" s="76"/>
    </row>
    <row r="106" spans="1:8" ht="15.75" thickBot="1">
      <c r="A106" s="75" t="s">
        <v>235</v>
      </c>
      <c r="B106" s="97" t="str">
        <f t="shared" si="1"/>
        <v>ДвижениеДен\ЧистУвУмСр\СумПред</v>
      </c>
      <c r="C106" s="77" t="s">
        <v>259</v>
      </c>
      <c r="D106" s="77" t="s">
        <v>267</v>
      </c>
      <c r="E106" s="79" t="s">
        <v>262</v>
      </c>
      <c r="F106" s="76"/>
      <c r="G106" s="76"/>
      <c r="H106" s="76"/>
    </row>
    <row r="107" spans="1:8" ht="15.75" thickBot="1">
      <c r="A107" s="75" t="s">
        <v>236</v>
      </c>
      <c r="B107" s="97" t="str">
        <f t="shared" si="1"/>
        <v>ДвижениеДен\ОстКон\СумОтч</v>
      </c>
      <c r="C107" s="77" t="s">
        <v>259</v>
      </c>
      <c r="D107" s="77" t="s">
        <v>268</v>
      </c>
      <c r="E107" s="78" t="s">
        <v>261</v>
      </c>
      <c r="F107" s="76"/>
      <c r="G107" s="76"/>
      <c r="H107" s="76"/>
    </row>
    <row r="108" spans="1:8" ht="15.75" thickBot="1">
      <c r="A108" s="75" t="s">
        <v>237</v>
      </c>
      <c r="B108" s="97" t="str">
        <f t="shared" si="1"/>
        <v>ДвижениеДен\ОстКон\СумПред</v>
      </c>
      <c r="C108" s="77" t="s">
        <v>259</v>
      </c>
      <c r="D108" s="77" t="s">
        <v>268</v>
      </c>
      <c r="E108" s="79" t="s">
        <v>262</v>
      </c>
      <c r="F108" s="76"/>
      <c r="G108" s="76"/>
      <c r="H108" s="76"/>
    </row>
    <row r="109" spans="1:8" ht="15.75" thickBot="1">
      <c r="A109" s="75" t="s">
        <v>238</v>
      </c>
      <c r="B109" s="97" t="str">
        <f t="shared" si="1"/>
        <v>ДвижениеДен\ВлиянКурс\СумОтч</v>
      </c>
      <c r="C109" s="77" t="s">
        <v>259</v>
      </c>
      <c r="D109" s="77" t="s">
        <v>269</v>
      </c>
      <c r="E109" s="78" t="s">
        <v>261</v>
      </c>
      <c r="F109" s="76"/>
      <c r="G109" s="76"/>
      <c r="H109" s="76"/>
    </row>
    <row r="110" spans="1:8" ht="15">
      <c r="A110" s="75" t="s">
        <v>169</v>
      </c>
      <c r="B110" s="97" t="str">
        <f t="shared" si="1"/>
        <v>ДвижениеДен\ВлиянКурс\СумПред</v>
      </c>
      <c r="C110" s="77" t="s">
        <v>259</v>
      </c>
      <c r="D110" s="77" t="s">
        <v>269</v>
      </c>
      <c r="E110" s="79" t="s">
        <v>262</v>
      </c>
      <c r="F110" s="76"/>
      <c r="G110" s="76"/>
      <c r="H110" s="76"/>
    </row>
  </sheetData>
  <printOptions/>
  <pageMargins left="0.75" right="0.75" top="1" bottom="1" header="0.5" footer="0.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48"/>
  </sheetPr>
  <dimension ref="A1:BF88"/>
  <sheetViews>
    <sheetView showGridLines="0" showRowColHeaders="0" tabSelected="1" showOutlineSymbols="0" workbookViewId="0" topLeftCell="A4">
      <selection activeCell="AP68" sqref="AP68:AX68"/>
    </sheetView>
  </sheetViews>
  <sheetFormatPr defaultColWidth="9.00390625" defaultRowHeight="12.75"/>
  <cols>
    <col min="1" max="16384" width="1.75390625" style="1" customWidth="1"/>
  </cols>
  <sheetData>
    <row r="1" spans="1:50" s="14" customFormat="1" ht="10.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AX1" s="15" t="s">
        <v>86</v>
      </c>
    </row>
    <row r="2" spans="1:50" s="14" customFormat="1" ht="10.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AX2" s="15" t="s">
        <v>84</v>
      </c>
    </row>
    <row r="3" s="14" customFormat="1" ht="10.5">
      <c r="AX3" s="15" t="s">
        <v>85</v>
      </c>
    </row>
    <row r="4" spans="1:50" s="11" customFormat="1" ht="15">
      <c r="A4" s="193" t="s">
        <v>9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s="9" customFormat="1" ht="13.5" thickBot="1">
      <c r="A5" s="3"/>
      <c r="B5" s="3"/>
      <c r="C5" s="3"/>
      <c r="D5" s="3"/>
      <c r="E5" s="39" t="s">
        <v>170</v>
      </c>
      <c r="L5" s="200" t="str">
        <f>"01 январь 20"&amp;год_отчетности&amp;" г."</f>
        <v>01 январь 2010 г.</v>
      </c>
      <c r="M5" s="200"/>
      <c r="N5" s="200"/>
      <c r="O5" s="200"/>
      <c r="P5" s="200"/>
      <c r="Q5" s="200"/>
      <c r="R5" s="200"/>
      <c r="S5" s="200"/>
      <c r="T5" s="200"/>
      <c r="U5" s="2" t="s">
        <v>171</v>
      </c>
      <c r="V5" s="40"/>
      <c r="W5" s="200">
        <f>DATE(AM7,AQ7,AU7)</f>
        <v>40543</v>
      </c>
      <c r="X5" s="200"/>
      <c r="Y5" s="200"/>
      <c r="Z5" s="200"/>
      <c r="AA5" s="200"/>
      <c r="AB5" s="200"/>
      <c r="AC5" s="200"/>
      <c r="AD5" s="200"/>
      <c r="AE5" s="200"/>
      <c r="AF5" s="200"/>
      <c r="AI5" s="3"/>
      <c r="AJ5" s="3"/>
      <c r="AK5" s="3"/>
      <c r="AL5" s="3"/>
      <c r="AM5" s="194" t="s">
        <v>0</v>
      </c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6"/>
    </row>
    <row r="6" spans="1:50" s="9" customFormat="1" ht="13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8" t="s">
        <v>10</v>
      </c>
      <c r="AL6" s="12"/>
      <c r="AM6" s="197" t="s">
        <v>11</v>
      </c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9"/>
    </row>
    <row r="7" spans="1:50" s="9" customFormat="1" ht="13.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8" t="s">
        <v>1</v>
      </c>
      <c r="AL7" s="12"/>
      <c r="AM7" s="201" t="str">
        <f>"20"&amp;год_отчетности</f>
        <v>2010</v>
      </c>
      <c r="AN7" s="202"/>
      <c r="AO7" s="202"/>
      <c r="AP7" s="202"/>
      <c r="AQ7" s="202" t="str">
        <f>IF(period="0","12",TEXT(period,"00"))</f>
        <v>12</v>
      </c>
      <c r="AR7" s="202"/>
      <c r="AS7" s="202"/>
      <c r="AT7" s="202"/>
      <c r="AU7" s="202" t="str">
        <f>IF(period="0","31",DAY((DATEVALUE("01."&amp;TEXT(period+1,"00")&amp;".20"&amp;год_отчетности)-1)))</f>
        <v>31</v>
      </c>
      <c r="AV7" s="202"/>
      <c r="AW7" s="202"/>
      <c r="AX7" s="208"/>
    </row>
    <row r="8" spans="1:50" s="40" customFormat="1" ht="13.5" customHeight="1">
      <c r="A8" s="41" t="s">
        <v>2</v>
      </c>
      <c r="B8" s="41"/>
      <c r="C8" s="41"/>
      <c r="D8" s="41"/>
      <c r="E8" s="41"/>
      <c r="F8" s="41"/>
      <c r="G8" s="41"/>
      <c r="H8" s="209" t="str">
        <f>IF([1]!Наименование="","",[1]!Наименование)</f>
        <v>ОАО "Магазин "Олимпиец"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42"/>
      <c r="AH8" s="43"/>
      <c r="AI8" s="44"/>
      <c r="AJ8" s="44"/>
      <c r="AK8" s="45" t="s">
        <v>3</v>
      </c>
      <c r="AL8" s="44"/>
      <c r="AM8" s="174" t="str">
        <f>IF([1]!ОКПО="","",[1]!ОКПО)</f>
        <v>25598429</v>
      </c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6"/>
    </row>
    <row r="9" spans="1:50" s="40" customFormat="1" ht="13.5" customHeight="1">
      <c r="A9" s="41" t="s">
        <v>4</v>
      </c>
      <c r="B9" s="41"/>
      <c r="C9" s="41"/>
      <c r="D9" s="41"/>
      <c r="E9" s="41"/>
      <c r="F9" s="41"/>
      <c r="G9" s="4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3"/>
      <c r="AJ9" s="44"/>
      <c r="AK9" s="45" t="s">
        <v>5</v>
      </c>
      <c r="AL9" s="44"/>
      <c r="AM9" s="174" t="str">
        <f>[1]!ИННЮЛ&amp;""</f>
        <v>5256000023</v>
      </c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6"/>
    </row>
    <row r="10" spans="1:50" s="40" customFormat="1" ht="13.5" customHeight="1">
      <c r="A10" s="41" t="s">
        <v>6</v>
      </c>
      <c r="B10" s="41"/>
      <c r="C10" s="41"/>
      <c r="D10" s="41"/>
      <c r="E10" s="41"/>
      <c r="F10" s="41"/>
      <c r="G10" s="41"/>
      <c r="H10" s="43"/>
      <c r="I10" s="43"/>
      <c r="J10" s="209" t="str">
        <f>IF([1]!ОснВидДеят="","",[1]!ОснВидДеят)</f>
        <v>СДАЧА ВНАЕМ СОБСТВЕННОГО НЕЖИЛОГО НЕДВИЖИМОГО ИМУЩЕСТВА</v>
      </c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42"/>
      <c r="AH10" s="43"/>
      <c r="AI10" s="44"/>
      <c r="AJ10" s="44"/>
      <c r="AK10" s="45" t="s">
        <v>19</v>
      </c>
      <c r="AL10" s="44"/>
      <c r="AM10" s="210" t="str">
        <f>IF([1]!ОКВЭД="","",[1]!ОКВЭД)</f>
        <v>70.20.2</v>
      </c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70"/>
    </row>
    <row r="11" spans="1:50" s="40" customFormat="1" ht="13.5" customHeight="1">
      <c r="A11" s="41" t="s">
        <v>172</v>
      </c>
      <c r="B11" s="41"/>
      <c r="C11" s="41"/>
      <c r="D11" s="41"/>
      <c r="E11" s="41"/>
      <c r="F11" s="41"/>
      <c r="G11" s="41"/>
      <c r="H11" s="43"/>
      <c r="I11" s="43"/>
      <c r="J11" s="42"/>
      <c r="K11" s="42"/>
      <c r="L11" s="42"/>
      <c r="M11" s="42"/>
      <c r="N11" s="42"/>
      <c r="O11" s="42"/>
      <c r="P11" s="42"/>
      <c r="Q11" s="42"/>
      <c r="R11" s="209" t="str">
        <f>IF([1]!ОргПравФорм="","",[1]!ОргПравФорм)</f>
        <v>ОТКРЫТОЕ АКЦИОНЕРНОЕ ОБЩЕСТВО</v>
      </c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44"/>
      <c r="AM11" s="211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3"/>
    </row>
    <row r="12" spans="1:50" s="40" customFormat="1" ht="13.5" customHeight="1">
      <c r="A12" s="41" t="s">
        <v>173</v>
      </c>
      <c r="B12" s="41"/>
      <c r="C12" s="41"/>
      <c r="D12" s="41"/>
      <c r="E12" s="41"/>
      <c r="F12" s="41"/>
      <c r="G12" s="41"/>
      <c r="H12" s="44"/>
      <c r="I12" s="44"/>
      <c r="J12" s="44"/>
      <c r="K12" s="44"/>
      <c r="L12" s="209" t="str">
        <f>IF([1]!ФормСобств="","",[1]!ФормСобств)</f>
        <v>ЧАСТНАЯ СОБСТВЕННОСТЬ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47"/>
      <c r="AM12" s="210" t="str">
        <f>IF([1]!ОКОПФ="","",[1]!ОКОПФ)</f>
        <v>47</v>
      </c>
      <c r="AN12" s="169"/>
      <c r="AO12" s="169"/>
      <c r="AP12" s="169"/>
      <c r="AQ12" s="169"/>
      <c r="AR12" s="213"/>
      <c r="AS12" s="168" t="str">
        <f>IF([1]!ОКФС="","",[1]!ОКФС)</f>
        <v>16</v>
      </c>
      <c r="AT12" s="169"/>
      <c r="AU12" s="169"/>
      <c r="AV12" s="169"/>
      <c r="AW12" s="169"/>
      <c r="AX12" s="170"/>
    </row>
    <row r="13" spans="1:50" s="40" customFormat="1" ht="13.5" customHeight="1">
      <c r="A13" s="48"/>
      <c r="B13" s="48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50"/>
      <c r="AD13" s="50"/>
      <c r="AE13" s="50"/>
      <c r="AF13" s="44"/>
      <c r="AG13" s="44"/>
      <c r="AH13" s="44"/>
      <c r="AI13" s="44"/>
      <c r="AJ13" s="44"/>
      <c r="AK13" s="45" t="s">
        <v>7</v>
      </c>
      <c r="AL13" s="44"/>
      <c r="AM13" s="211"/>
      <c r="AN13" s="172"/>
      <c r="AO13" s="172"/>
      <c r="AP13" s="172"/>
      <c r="AQ13" s="172"/>
      <c r="AR13" s="214"/>
      <c r="AS13" s="171"/>
      <c r="AT13" s="172"/>
      <c r="AU13" s="172"/>
      <c r="AV13" s="172"/>
      <c r="AW13" s="172"/>
      <c r="AX13" s="173"/>
    </row>
    <row r="14" spans="1:50" s="40" customFormat="1" ht="13.5" customHeight="1" thickBot="1">
      <c r="A14" s="203" t="s">
        <v>174</v>
      </c>
      <c r="B14" s="203"/>
      <c r="C14" s="203"/>
      <c r="D14" s="203"/>
      <c r="E14" s="203"/>
      <c r="F14" s="203"/>
      <c r="G14" s="203"/>
      <c r="H14" s="203"/>
      <c r="I14" s="203"/>
      <c r="J14" s="204" t="str">
        <f>IF(П000010001000="384","тыс. руб","млн. руб")</f>
        <v>тыс. руб</v>
      </c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48"/>
      <c r="AD14" s="48"/>
      <c r="AE14" s="48"/>
      <c r="AF14" s="41"/>
      <c r="AG14" s="41"/>
      <c r="AH14" s="41"/>
      <c r="AI14" s="41"/>
      <c r="AJ14" s="41"/>
      <c r="AK14" s="51" t="s">
        <v>8</v>
      </c>
      <c r="AL14" s="41"/>
      <c r="AM14" s="205" t="s">
        <v>272</v>
      </c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</row>
    <row r="15" s="9" customFormat="1" ht="9.75" customHeight="1"/>
    <row r="16" spans="1:50" s="12" customFormat="1" ht="12">
      <c r="A16" s="239" t="s">
        <v>20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1"/>
      <c r="AG16" s="130" t="s">
        <v>26</v>
      </c>
      <c r="AH16" s="130"/>
      <c r="AI16" s="130"/>
      <c r="AJ16" s="130"/>
      <c r="AK16" s="130"/>
      <c r="AL16" s="130"/>
      <c r="AM16" s="130"/>
      <c r="AN16" s="130"/>
      <c r="AO16" s="130"/>
      <c r="AP16" s="130" t="s">
        <v>23</v>
      </c>
      <c r="AQ16" s="130"/>
      <c r="AR16" s="130"/>
      <c r="AS16" s="130"/>
      <c r="AT16" s="130"/>
      <c r="AU16" s="130"/>
      <c r="AV16" s="130"/>
      <c r="AW16" s="130"/>
      <c r="AX16" s="130"/>
    </row>
    <row r="17" spans="1:50" s="12" customFormat="1" ht="12">
      <c r="A17" s="212" t="s">
        <v>21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 t="s">
        <v>22</v>
      </c>
      <c r="AD17" s="212"/>
      <c r="AE17" s="212"/>
      <c r="AF17" s="212"/>
      <c r="AG17" s="212" t="s">
        <v>69</v>
      </c>
      <c r="AH17" s="212"/>
      <c r="AI17" s="212"/>
      <c r="AJ17" s="212"/>
      <c r="AK17" s="212"/>
      <c r="AL17" s="212"/>
      <c r="AM17" s="212"/>
      <c r="AN17" s="212"/>
      <c r="AO17" s="212"/>
      <c r="AP17" s="212" t="s">
        <v>24</v>
      </c>
      <c r="AQ17" s="212"/>
      <c r="AR17" s="212"/>
      <c r="AS17" s="212"/>
      <c r="AT17" s="212"/>
      <c r="AU17" s="212"/>
      <c r="AV17" s="212"/>
      <c r="AW17" s="212"/>
      <c r="AX17" s="212"/>
    </row>
    <row r="18" spans="1:50" s="12" customFormat="1" ht="12">
      <c r="A18" s="212"/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 t="s">
        <v>25</v>
      </c>
      <c r="AQ18" s="212"/>
      <c r="AR18" s="212"/>
      <c r="AS18" s="212"/>
      <c r="AT18" s="212"/>
      <c r="AU18" s="212"/>
      <c r="AV18" s="212"/>
      <c r="AW18" s="212"/>
      <c r="AX18" s="212"/>
    </row>
    <row r="19" spans="1:50" s="12" customFormat="1" ht="12.75" thickBot="1">
      <c r="A19" s="133">
        <v>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0">
        <v>2</v>
      </c>
      <c r="AD19" s="130"/>
      <c r="AE19" s="130"/>
      <c r="AF19" s="130"/>
      <c r="AG19" s="130">
        <v>3</v>
      </c>
      <c r="AH19" s="130"/>
      <c r="AI19" s="130"/>
      <c r="AJ19" s="130"/>
      <c r="AK19" s="130"/>
      <c r="AL19" s="130"/>
      <c r="AM19" s="130"/>
      <c r="AN19" s="130"/>
      <c r="AO19" s="130"/>
      <c r="AP19" s="130">
        <v>4</v>
      </c>
      <c r="AQ19" s="130"/>
      <c r="AR19" s="130"/>
      <c r="AS19" s="130"/>
      <c r="AT19" s="130"/>
      <c r="AU19" s="130"/>
      <c r="AV19" s="130"/>
      <c r="AW19" s="130"/>
      <c r="AX19" s="130"/>
    </row>
    <row r="20" spans="1:50" s="3" customFormat="1" ht="12.75">
      <c r="A20" s="242" t="s">
        <v>27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3"/>
      <c r="AC20" s="128"/>
      <c r="AD20" s="129"/>
      <c r="AE20" s="129"/>
      <c r="AF20" s="129"/>
      <c r="AG20" s="216">
        <v>48</v>
      </c>
      <c r="AH20" s="217"/>
      <c r="AI20" s="217"/>
      <c r="AJ20" s="217"/>
      <c r="AK20" s="217"/>
      <c r="AL20" s="217"/>
      <c r="AM20" s="217"/>
      <c r="AN20" s="217"/>
      <c r="AO20" s="218"/>
      <c r="AP20" s="216">
        <v>60</v>
      </c>
      <c r="AQ20" s="217"/>
      <c r="AR20" s="217"/>
      <c r="AS20" s="217"/>
      <c r="AT20" s="217"/>
      <c r="AU20" s="217"/>
      <c r="AV20" s="217"/>
      <c r="AW20" s="217"/>
      <c r="AX20" s="218"/>
    </row>
    <row r="21" spans="1:50" s="3" customFormat="1" ht="12.75">
      <c r="A21" s="242" t="s">
        <v>28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  <c r="AC21" s="136"/>
      <c r="AD21" s="137"/>
      <c r="AE21" s="137"/>
      <c r="AF21" s="137"/>
      <c r="AG21" s="144"/>
      <c r="AH21" s="145"/>
      <c r="AI21" s="145"/>
      <c r="AJ21" s="145"/>
      <c r="AK21" s="145"/>
      <c r="AL21" s="145"/>
      <c r="AM21" s="145"/>
      <c r="AN21" s="145"/>
      <c r="AO21" s="148"/>
      <c r="AP21" s="144"/>
      <c r="AQ21" s="145"/>
      <c r="AR21" s="145"/>
      <c r="AS21" s="145"/>
      <c r="AT21" s="145"/>
      <c r="AU21" s="145"/>
      <c r="AV21" s="145"/>
      <c r="AW21" s="145"/>
      <c r="AX21" s="148"/>
    </row>
    <row r="22" spans="1:50" s="3" customFormat="1" ht="12.75">
      <c r="A22" s="235" t="s">
        <v>29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6"/>
      <c r="AC22" s="126"/>
      <c r="AD22" s="105"/>
      <c r="AE22" s="105"/>
      <c r="AF22" s="105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</row>
    <row r="23" spans="1:58" s="3" customFormat="1" ht="12.75">
      <c r="A23" s="100" t="s">
        <v>30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27"/>
      <c r="AC23" s="136"/>
      <c r="AD23" s="137"/>
      <c r="AE23" s="137"/>
      <c r="AF23" s="137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Z23" s="82"/>
      <c r="BA23" s="82"/>
      <c r="BB23" s="82"/>
      <c r="BC23" s="82"/>
      <c r="BD23" s="82"/>
      <c r="BE23" s="82"/>
      <c r="BF23" s="82"/>
    </row>
    <row r="24" spans="1:58" s="3" customFormat="1" ht="12.75">
      <c r="A24" s="98" t="s">
        <v>31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9"/>
      <c r="AC24" s="164"/>
      <c r="AD24" s="165"/>
      <c r="AE24" s="165"/>
      <c r="AF24" s="165"/>
      <c r="AG24" s="220">
        <v>4841</v>
      </c>
      <c r="AH24" s="220"/>
      <c r="AI24" s="220"/>
      <c r="AJ24" s="220"/>
      <c r="AK24" s="220"/>
      <c r="AL24" s="220"/>
      <c r="AM24" s="220"/>
      <c r="AN24" s="220"/>
      <c r="AO24" s="220"/>
      <c r="AP24" s="220">
        <v>3210</v>
      </c>
      <c r="AQ24" s="220"/>
      <c r="AR24" s="220"/>
      <c r="AS24" s="220"/>
      <c r="AT24" s="220"/>
      <c r="AU24" s="220"/>
      <c r="AV24" s="220"/>
      <c r="AW24" s="220"/>
      <c r="AX24" s="220"/>
      <c r="AZ24" s="82"/>
      <c r="BA24" s="82"/>
      <c r="BB24" s="82"/>
      <c r="BC24" s="82"/>
      <c r="BD24" s="82"/>
      <c r="BE24" s="82"/>
      <c r="BF24" s="82"/>
    </row>
    <row r="25" spans="1:58" s="3" customFormat="1" ht="13.5" customHeight="1">
      <c r="A25" s="221" t="s">
        <v>32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2"/>
      <c r="AC25" s="136"/>
      <c r="AD25" s="137"/>
      <c r="AE25" s="137"/>
      <c r="AF25" s="137"/>
      <c r="AG25" s="153">
        <v>0</v>
      </c>
      <c r="AH25" s="153"/>
      <c r="AI25" s="153"/>
      <c r="AJ25" s="153"/>
      <c r="AK25" s="153"/>
      <c r="AL25" s="153"/>
      <c r="AM25" s="153"/>
      <c r="AN25" s="153"/>
      <c r="AO25" s="153"/>
      <c r="AP25" s="153">
        <v>0</v>
      </c>
      <c r="AQ25" s="153"/>
      <c r="AR25" s="153"/>
      <c r="AS25" s="153"/>
      <c r="AT25" s="153"/>
      <c r="AU25" s="153"/>
      <c r="AV25" s="153"/>
      <c r="AW25" s="153"/>
      <c r="AX25" s="153"/>
      <c r="AZ25" s="82"/>
      <c r="BA25" s="82"/>
      <c r="BB25" s="82"/>
      <c r="BC25" s="82"/>
      <c r="BD25" s="82"/>
      <c r="BE25" s="82"/>
      <c r="BF25" s="82"/>
    </row>
    <row r="26" spans="1:58" s="3" customFormat="1" ht="13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4"/>
      <c r="AD26" s="104"/>
      <c r="AE26" s="104"/>
      <c r="AF26" s="104"/>
      <c r="AG26" s="153">
        <v>0</v>
      </c>
      <c r="AH26" s="153"/>
      <c r="AI26" s="153"/>
      <c r="AJ26" s="153"/>
      <c r="AK26" s="153"/>
      <c r="AL26" s="153"/>
      <c r="AM26" s="153"/>
      <c r="AN26" s="153"/>
      <c r="AO26" s="153"/>
      <c r="AP26" s="153">
        <v>0</v>
      </c>
      <c r="AQ26" s="153"/>
      <c r="AR26" s="153"/>
      <c r="AS26" s="153"/>
      <c r="AT26" s="153"/>
      <c r="AU26" s="153"/>
      <c r="AV26" s="153"/>
      <c r="AW26" s="153"/>
      <c r="AX26" s="153"/>
      <c r="AZ26" s="82"/>
      <c r="BA26" s="82"/>
      <c r="BB26" s="82"/>
      <c r="BC26" s="82"/>
      <c r="BD26" s="82"/>
      <c r="BE26" s="82"/>
      <c r="BF26" s="82"/>
    </row>
    <row r="27" spans="1:50" s="3" customFormat="1" ht="13.5" customHeight="1">
      <c r="A27" s="166" t="s">
        <v>33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7"/>
      <c r="AC27" s="103"/>
      <c r="AD27" s="104"/>
      <c r="AE27" s="104"/>
      <c r="AF27" s="104"/>
      <c r="AG27" s="219">
        <f>SUM(AG28:AO33)</f>
        <v>-4874</v>
      </c>
      <c r="AH27" s="219"/>
      <c r="AI27" s="219"/>
      <c r="AJ27" s="219"/>
      <c r="AK27" s="219"/>
      <c r="AL27" s="219"/>
      <c r="AM27" s="219"/>
      <c r="AN27" s="219"/>
      <c r="AO27" s="219"/>
      <c r="AP27" s="219">
        <f>SUM(AP28:AX33)</f>
        <v>-3222</v>
      </c>
      <c r="AQ27" s="219"/>
      <c r="AR27" s="219"/>
      <c r="AS27" s="219"/>
      <c r="AT27" s="219"/>
      <c r="AU27" s="219"/>
      <c r="AV27" s="219"/>
      <c r="AW27" s="219"/>
      <c r="AX27" s="219"/>
    </row>
    <row r="28" spans="1:50" s="3" customFormat="1" ht="12.75">
      <c r="A28" s="230" t="s">
        <v>87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1"/>
      <c r="AC28" s="136"/>
      <c r="AD28" s="137"/>
      <c r="AE28" s="137"/>
      <c r="AF28" s="137"/>
      <c r="AG28" s="141">
        <v>-3286</v>
      </c>
      <c r="AH28" s="142"/>
      <c r="AI28" s="142"/>
      <c r="AJ28" s="142"/>
      <c r="AK28" s="142"/>
      <c r="AL28" s="142"/>
      <c r="AM28" s="142"/>
      <c r="AN28" s="142"/>
      <c r="AO28" s="147"/>
      <c r="AP28" s="215">
        <v>-2017</v>
      </c>
      <c r="AQ28" s="142"/>
      <c r="AR28" s="142"/>
      <c r="AS28" s="142"/>
      <c r="AT28" s="142"/>
      <c r="AU28" s="142"/>
      <c r="AV28" s="142"/>
      <c r="AW28" s="142"/>
      <c r="AX28" s="147"/>
    </row>
    <row r="29" spans="1:50" s="3" customFormat="1" ht="12.75">
      <c r="A29" s="230" t="s">
        <v>68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30"/>
      <c r="Y29" s="230"/>
      <c r="Z29" s="230"/>
      <c r="AA29" s="230"/>
      <c r="AB29" s="231"/>
      <c r="AC29" s="136" t="s">
        <v>70</v>
      </c>
      <c r="AD29" s="137"/>
      <c r="AE29" s="137"/>
      <c r="AF29" s="137"/>
      <c r="AG29" s="144"/>
      <c r="AH29" s="145"/>
      <c r="AI29" s="145"/>
      <c r="AJ29" s="145"/>
      <c r="AK29" s="145"/>
      <c r="AL29" s="145"/>
      <c r="AM29" s="145"/>
      <c r="AN29" s="145"/>
      <c r="AO29" s="148"/>
      <c r="AP29" s="144"/>
      <c r="AQ29" s="145"/>
      <c r="AR29" s="145"/>
      <c r="AS29" s="145"/>
      <c r="AT29" s="145"/>
      <c r="AU29" s="145"/>
      <c r="AV29" s="145"/>
      <c r="AW29" s="145"/>
      <c r="AX29" s="148"/>
    </row>
    <row r="30" spans="1:50" s="3" customFormat="1" ht="13.5" customHeight="1">
      <c r="A30" s="228" t="s">
        <v>13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9"/>
      <c r="AC30" s="103" t="s">
        <v>71</v>
      </c>
      <c r="AD30" s="104"/>
      <c r="AE30" s="104"/>
      <c r="AF30" s="104"/>
      <c r="AG30" s="153">
        <v>-767</v>
      </c>
      <c r="AH30" s="153"/>
      <c r="AI30" s="153"/>
      <c r="AJ30" s="153"/>
      <c r="AK30" s="153"/>
      <c r="AL30" s="153"/>
      <c r="AM30" s="153"/>
      <c r="AN30" s="153"/>
      <c r="AO30" s="153"/>
      <c r="AP30" s="155">
        <v>-695</v>
      </c>
      <c r="AQ30" s="153"/>
      <c r="AR30" s="153"/>
      <c r="AS30" s="153"/>
      <c r="AT30" s="153"/>
      <c r="AU30" s="153"/>
      <c r="AV30" s="153"/>
      <c r="AW30" s="153"/>
      <c r="AX30" s="153"/>
    </row>
    <row r="31" spans="1:50" s="3" customFormat="1" ht="13.5" customHeight="1">
      <c r="A31" s="230" t="s">
        <v>34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1"/>
      <c r="AC31" s="136" t="s">
        <v>72</v>
      </c>
      <c r="AD31" s="137"/>
      <c r="AE31" s="137"/>
      <c r="AF31" s="137"/>
      <c r="AG31" s="153">
        <v>0</v>
      </c>
      <c r="AH31" s="153"/>
      <c r="AI31" s="153"/>
      <c r="AJ31" s="153"/>
      <c r="AK31" s="153"/>
      <c r="AL31" s="153"/>
      <c r="AM31" s="153"/>
      <c r="AN31" s="153"/>
      <c r="AO31" s="153"/>
      <c r="AP31" s="155">
        <v>0</v>
      </c>
      <c r="AQ31" s="153"/>
      <c r="AR31" s="153"/>
      <c r="AS31" s="153"/>
      <c r="AT31" s="153"/>
      <c r="AU31" s="153"/>
      <c r="AV31" s="153"/>
      <c r="AW31" s="153"/>
      <c r="AX31" s="153"/>
    </row>
    <row r="32" spans="1:50" s="3" customFormat="1" ht="13.5" customHeight="1">
      <c r="A32" s="228" t="s">
        <v>35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9"/>
      <c r="AC32" s="103" t="s">
        <v>73</v>
      </c>
      <c r="AD32" s="104"/>
      <c r="AE32" s="104"/>
      <c r="AF32" s="104"/>
      <c r="AG32" s="153">
        <v>-796</v>
      </c>
      <c r="AH32" s="153"/>
      <c r="AI32" s="153"/>
      <c r="AJ32" s="153"/>
      <c r="AK32" s="153"/>
      <c r="AL32" s="153"/>
      <c r="AM32" s="153"/>
      <c r="AN32" s="153"/>
      <c r="AO32" s="153"/>
      <c r="AP32" s="155">
        <v>-484</v>
      </c>
      <c r="AQ32" s="153"/>
      <c r="AR32" s="153"/>
      <c r="AS32" s="153"/>
      <c r="AT32" s="153"/>
      <c r="AU32" s="153"/>
      <c r="AV32" s="153"/>
      <c r="AW32" s="153"/>
      <c r="AX32" s="153"/>
    </row>
    <row r="33" spans="1:50" s="3" customFormat="1" ht="13.5" customHeight="1">
      <c r="A33" s="166" t="s">
        <v>285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7"/>
      <c r="AC33" s="103"/>
      <c r="AD33" s="104"/>
      <c r="AE33" s="104"/>
      <c r="AF33" s="104"/>
      <c r="AG33" s="153">
        <v>-25</v>
      </c>
      <c r="AH33" s="153"/>
      <c r="AI33" s="153"/>
      <c r="AJ33" s="153"/>
      <c r="AK33" s="153"/>
      <c r="AL33" s="153"/>
      <c r="AM33" s="153"/>
      <c r="AN33" s="153"/>
      <c r="AO33" s="153"/>
      <c r="AP33" s="155">
        <v>-26</v>
      </c>
      <c r="AQ33" s="153"/>
      <c r="AR33" s="153"/>
      <c r="AS33" s="153"/>
      <c r="AT33" s="153"/>
      <c r="AU33" s="153"/>
      <c r="AV33" s="153"/>
      <c r="AW33" s="153"/>
      <c r="AX33" s="153"/>
    </row>
    <row r="34" spans="1:53" s="3" customFormat="1" ht="13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103"/>
      <c r="AD34" s="104"/>
      <c r="AE34" s="104"/>
      <c r="AF34" s="104"/>
      <c r="AG34" s="153">
        <v>0</v>
      </c>
      <c r="AH34" s="153"/>
      <c r="AI34" s="153"/>
      <c r="AJ34" s="153"/>
      <c r="AK34" s="153"/>
      <c r="AL34" s="153"/>
      <c r="AM34" s="153"/>
      <c r="AN34" s="153"/>
      <c r="AO34" s="153"/>
      <c r="AP34" s="153">
        <v>0</v>
      </c>
      <c r="AQ34" s="153"/>
      <c r="AR34" s="153"/>
      <c r="AS34" s="153"/>
      <c r="AT34" s="153"/>
      <c r="AU34" s="153"/>
      <c r="AV34" s="153"/>
      <c r="AW34" s="153"/>
      <c r="AX34" s="153"/>
      <c r="AZ34" s="82"/>
      <c r="BA34" s="82"/>
    </row>
    <row r="35" spans="1:53" s="3" customFormat="1" ht="13.5" customHeight="1">
      <c r="A35" s="221" t="s">
        <v>36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2"/>
      <c r="AC35" s="136"/>
      <c r="AD35" s="137"/>
      <c r="AE35" s="137"/>
      <c r="AF35" s="137"/>
      <c r="AG35" s="238">
        <f>П000010002003+П000010002103+П000010005003</f>
        <v>-33</v>
      </c>
      <c r="AH35" s="238"/>
      <c r="AI35" s="238"/>
      <c r="AJ35" s="238"/>
      <c r="AK35" s="238"/>
      <c r="AL35" s="238"/>
      <c r="AM35" s="238"/>
      <c r="AN35" s="238"/>
      <c r="AO35" s="238"/>
      <c r="AP35" s="238">
        <f>П000010002004+П000010002104+П000010005004</f>
        <v>-12</v>
      </c>
      <c r="AQ35" s="238"/>
      <c r="AR35" s="238"/>
      <c r="AS35" s="238"/>
      <c r="AT35" s="238"/>
      <c r="AU35" s="238"/>
      <c r="AV35" s="238"/>
      <c r="AW35" s="238"/>
      <c r="AX35" s="238"/>
      <c r="AZ35" s="82"/>
      <c r="BA35" s="82"/>
    </row>
    <row r="36" spans="1:53" s="3" customFormat="1" ht="12.75">
      <c r="A36" s="235" t="s">
        <v>29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6"/>
      <c r="AC36" s="126"/>
      <c r="AD36" s="105"/>
      <c r="AE36" s="105"/>
      <c r="AF36" s="105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Z36" s="82"/>
      <c r="BA36" s="82"/>
    </row>
    <row r="37" spans="1:50" s="3" customFormat="1" ht="12.75">
      <c r="A37" s="100" t="s">
        <v>37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27"/>
      <c r="AC37" s="136"/>
      <c r="AD37" s="137"/>
      <c r="AE37" s="137"/>
      <c r="AF37" s="137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</row>
    <row r="38" spans="1:50" s="3" customFormat="1" ht="12.75">
      <c r="A38" s="221" t="s">
        <v>38</v>
      </c>
      <c r="B38" s="221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2"/>
      <c r="AC38" s="136"/>
      <c r="AD38" s="137"/>
      <c r="AE38" s="137"/>
      <c r="AF38" s="137"/>
      <c r="AG38" s="232"/>
      <c r="AH38" s="233"/>
      <c r="AI38" s="233"/>
      <c r="AJ38" s="233"/>
      <c r="AK38" s="233"/>
      <c r="AL38" s="233"/>
      <c r="AM38" s="233"/>
      <c r="AN38" s="233"/>
      <c r="AO38" s="234"/>
      <c r="AP38" s="134"/>
      <c r="AQ38" s="134"/>
      <c r="AR38" s="134"/>
      <c r="AS38" s="134"/>
      <c r="AT38" s="134"/>
      <c r="AU38" s="134"/>
      <c r="AV38" s="134"/>
      <c r="AW38" s="134"/>
      <c r="AX38" s="134"/>
    </row>
    <row r="39" spans="1:50" s="3" customFormat="1" ht="12.75">
      <c r="A39" s="98" t="s">
        <v>39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9"/>
      <c r="AC39" s="164" t="s">
        <v>74</v>
      </c>
      <c r="AD39" s="165"/>
      <c r="AE39" s="165"/>
      <c r="AF39" s="165"/>
      <c r="AG39" s="149">
        <v>0</v>
      </c>
      <c r="AH39" s="149"/>
      <c r="AI39" s="149"/>
      <c r="AJ39" s="149"/>
      <c r="AK39" s="149"/>
      <c r="AL39" s="149"/>
      <c r="AM39" s="149"/>
      <c r="AN39" s="149"/>
      <c r="AO39" s="149"/>
      <c r="AP39" s="155">
        <v>0</v>
      </c>
      <c r="AQ39" s="153"/>
      <c r="AR39" s="153"/>
      <c r="AS39" s="153"/>
      <c r="AT39" s="153"/>
      <c r="AU39" s="153"/>
      <c r="AV39" s="153"/>
      <c r="AW39" s="153"/>
      <c r="AX39" s="153"/>
    </row>
    <row r="40" spans="1:50" s="3" customFormat="1" ht="12.75">
      <c r="A40" s="221" t="s">
        <v>40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2"/>
      <c r="AC40" s="136"/>
      <c r="AD40" s="137"/>
      <c r="AE40" s="137"/>
      <c r="AF40" s="137"/>
      <c r="AG40" s="141">
        <v>0</v>
      </c>
      <c r="AH40" s="142"/>
      <c r="AI40" s="142"/>
      <c r="AJ40" s="142"/>
      <c r="AK40" s="142"/>
      <c r="AL40" s="142"/>
      <c r="AM40" s="142"/>
      <c r="AN40" s="142"/>
      <c r="AO40" s="147"/>
      <c r="AP40" s="141">
        <v>0</v>
      </c>
      <c r="AQ40" s="142"/>
      <c r="AR40" s="142"/>
      <c r="AS40" s="142"/>
      <c r="AT40" s="142"/>
      <c r="AU40" s="142"/>
      <c r="AV40" s="142"/>
      <c r="AW40" s="142"/>
      <c r="AX40" s="147"/>
    </row>
    <row r="41" spans="1:50" s="3" customFormat="1" ht="12.75">
      <c r="A41" s="221" t="s">
        <v>41</v>
      </c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2"/>
      <c r="AC41" s="136" t="s">
        <v>75</v>
      </c>
      <c r="AD41" s="137"/>
      <c r="AE41" s="137"/>
      <c r="AF41" s="137"/>
      <c r="AG41" s="144"/>
      <c r="AH41" s="145"/>
      <c r="AI41" s="145"/>
      <c r="AJ41" s="145"/>
      <c r="AK41" s="145"/>
      <c r="AL41" s="145"/>
      <c r="AM41" s="145"/>
      <c r="AN41" s="145"/>
      <c r="AO41" s="148"/>
      <c r="AP41" s="144"/>
      <c r="AQ41" s="145"/>
      <c r="AR41" s="145"/>
      <c r="AS41" s="145"/>
      <c r="AT41" s="145"/>
      <c r="AU41" s="145"/>
      <c r="AV41" s="145"/>
      <c r="AW41" s="145"/>
      <c r="AX41" s="148"/>
    </row>
    <row r="42" spans="1:50" s="3" customFormat="1" ht="13.5" customHeight="1">
      <c r="A42" s="166" t="s">
        <v>42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7"/>
      <c r="AC42" s="103" t="s">
        <v>76</v>
      </c>
      <c r="AD42" s="104"/>
      <c r="AE42" s="104"/>
      <c r="AF42" s="104"/>
      <c r="AG42" s="153">
        <v>0</v>
      </c>
      <c r="AH42" s="153"/>
      <c r="AI42" s="153"/>
      <c r="AJ42" s="153"/>
      <c r="AK42" s="153"/>
      <c r="AL42" s="153"/>
      <c r="AM42" s="153"/>
      <c r="AN42" s="153"/>
      <c r="AO42" s="153"/>
      <c r="AP42" s="155">
        <v>0</v>
      </c>
      <c r="AQ42" s="153"/>
      <c r="AR42" s="153"/>
      <c r="AS42" s="153"/>
      <c r="AT42" s="153"/>
      <c r="AU42" s="153"/>
      <c r="AV42" s="153"/>
      <c r="AW42" s="153"/>
      <c r="AX42" s="153"/>
    </row>
    <row r="43" spans="1:50" s="3" customFormat="1" ht="13.5" customHeight="1">
      <c r="A43" s="221" t="s">
        <v>43</v>
      </c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2"/>
      <c r="AC43" s="136" t="s">
        <v>77</v>
      </c>
      <c r="AD43" s="137"/>
      <c r="AE43" s="137"/>
      <c r="AF43" s="137"/>
      <c r="AG43" s="149">
        <v>0</v>
      </c>
      <c r="AH43" s="149"/>
      <c r="AI43" s="149"/>
      <c r="AJ43" s="149"/>
      <c r="AK43" s="149"/>
      <c r="AL43" s="149"/>
      <c r="AM43" s="149"/>
      <c r="AN43" s="149"/>
      <c r="AO43" s="149"/>
      <c r="AP43" s="155">
        <v>0</v>
      </c>
      <c r="AQ43" s="153"/>
      <c r="AR43" s="153"/>
      <c r="AS43" s="153"/>
      <c r="AT43" s="153"/>
      <c r="AU43" s="153"/>
      <c r="AV43" s="153"/>
      <c r="AW43" s="153"/>
      <c r="AX43" s="153"/>
    </row>
    <row r="44" spans="1:50" s="3" customFormat="1" ht="12.75">
      <c r="A44" s="124" t="s">
        <v>44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5"/>
      <c r="AC44" s="126"/>
      <c r="AD44" s="105"/>
      <c r="AE44" s="105"/>
      <c r="AF44" s="105"/>
      <c r="AG44" s="141">
        <v>0</v>
      </c>
      <c r="AH44" s="142"/>
      <c r="AI44" s="142"/>
      <c r="AJ44" s="142"/>
      <c r="AK44" s="142"/>
      <c r="AL44" s="142"/>
      <c r="AM44" s="142"/>
      <c r="AN44" s="142"/>
      <c r="AO44" s="147"/>
      <c r="AP44" s="141">
        <v>0</v>
      </c>
      <c r="AQ44" s="142"/>
      <c r="AR44" s="142"/>
      <c r="AS44" s="142"/>
      <c r="AT44" s="142"/>
      <c r="AU44" s="142"/>
      <c r="AV44" s="142"/>
      <c r="AW44" s="142"/>
      <c r="AX44" s="147"/>
    </row>
    <row r="45" spans="1:50" s="3" customFormat="1" ht="12.75">
      <c r="A45" s="98" t="s">
        <v>45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164" t="s">
        <v>78</v>
      </c>
      <c r="AD45" s="165"/>
      <c r="AE45" s="165"/>
      <c r="AF45" s="165"/>
      <c r="AG45" s="144"/>
      <c r="AH45" s="145"/>
      <c r="AI45" s="145"/>
      <c r="AJ45" s="145"/>
      <c r="AK45" s="145"/>
      <c r="AL45" s="145"/>
      <c r="AM45" s="145"/>
      <c r="AN45" s="145"/>
      <c r="AO45" s="148"/>
      <c r="AP45" s="144"/>
      <c r="AQ45" s="145"/>
      <c r="AR45" s="145"/>
      <c r="AS45" s="145"/>
      <c r="AT45" s="145"/>
      <c r="AU45" s="145"/>
      <c r="AV45" s="145"/>
      <c r="AW45" s="145"/>
      <c r="AX45" s="148"/>
    </row>
    <row r="46" spans="1:50" s="3" customFormat="1" ht="12.75">
      <c r="A46" s="166" t="s">
        <v>291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7"/>
      <c r="AC46" s="103"/>
      <c r="AD46" s="104"/>
      <c r="AE46" s="104"/>
      <c r="AF46" s="104"/>
      <c r="AG46" s="153">
        <v>0</v>
      </c>
      <c r="AH46" s="153"/>
      <c r="AI46" s="153"/>
      <c r="AJ46" s="153"/>
      <c r="AK46" s="153"/>
      <c r="AL46" s="153"/>
      <c r="AM46" s="153"/>
      <c r="AN46" s="153"/>
      <c r="AO46" s="153"/>
      <c r="AP46" s="155">
        <v>0</v>
      </c>
      <c r="AQ46" s="153"/>
      <c r="AR46" s="153"/>
      <c r="AS46" s="153"/>
      <c r="AT46" s="153"/>
      <c r="AU46" s="153"/>
      <c r="AV46" s="153"/>
      <c r="AW46" s="153"/>
      <c r="AX46" s="153"/>
    </row>
    <row r="47" spans="1:50" s="3" customFormat="1" ht="13.5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7"/>
      <c r="AC47" s="164"/>
      <c r="AD47" s="165"/>
      <c r="AE47" s="165"/>
      <c r="AF47" s="165"/>
      <c r="AG47" s="220">
        <v>0</v>
      </c>
      <c r="AH47" s="220"/>
      <c r="AI47" s="220"/>
      <c r="AJ47" s="220"/>
      <c r="AK47" s="220"/>
      <c r="AL47" s="220"/>
      <c r="AM47" s="220"/>
      <c r="AN47" s="220"/>
      <c r="AO47" s="220"/>
      <c r="AP47" s="220">
        <v>0</v>
      </c>
      <c r="AQ47" s="220"/>
      <c r="AR47" s="220"/>
      <c r="AS47" s="220"/>
      <c r="AT47" s="220"/>
      <c r="AU47" s="220"/>
      <c r="AV47" s="220"/>
      <c r="AW47" s="220"/>
      <c r="AX47" s="220"/>
    </row>
    <row r="48" spans="1:50" s="3" customFormat="1" ht="13.5" customHeight="1">
      <c r="A48" s="166" t="s">
        <v>46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7"/>
      <c r="AC48" s="103" t="s">
        <v>79</v>
      </c>
      <c r="AD48" s="104"/>
      <c r="AE48" s="104"/>
      <c r="AF48" s="104"/>
      <c r="AG48" s="153">
        <v>0</v>
      </c>
      <c r="AH48" s="153"/>
      <c r="AI48" s="153"/>
      <c r="AJ48" s="153"/>
      <c r="AK48" s="153"/>
      <c r="AL48" s="153"/>
      <c r="AM48" s="153"/>
      <c r="AN48" s="153"/>
      <c r="AO48" s="153"/>
      <c r="AP48" s="153">
        <v>0</v>
      </c>
      <c r="AQ48" s="153"/>
      <c r="AR48" s="153"/>
      <c r="AS48" s="153"/>
      <c r="AT48" s="153"/>
      <c r="AU48" s="153"/>
      <c r="AV48" s="153"/>
      <c r="AW48" s="153"/>
      <c r="AX48" s="153"/>
    </row>
    <row r="49" spans="1:50" s="3" customFormat="1" ht="12.75">
      <c r="A49" s="221" t="s">
        <v>47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2"/>
      <c r="AC49" s="136"/>
      <c r="AD49" s="137"/>
      <c r="AE49" s="137"/>
      <c r="AF49" s="137"/>
      <c r="AG49" s="141">
        <v>0</v>
      </c>
      <c r="AH49" s="142"/>
      <c r="AI49" s="142"/>
      <c r="AJ49" s="142"/>
      <c r="AK49" s="142"/>
      <c r="AL49" s="142"/>
      <c r="AM49" s="142"/>
      <c r="AN49" s="142"/>
      <c r="AO49" s="147"/>
      <c r="AP49" s="141">
        <v>0</v>
      </c>
      <c r="AQ49" s="142"/>
      <c r="AR49" s="142"/>
      <c r="AS49" s="142"/>
      <c r="AT49" s="142"/>
      <c r="AU49" s="142"/>
      <c r="AV49" s="142"/>
      <c r="AW49" s="142"/>
      <c r="AX49" s="147"/>
    </row>
    <row r="50" spans="1:50" s="3" customFormat="1" ht="12.75">
      <c r="A50" s="221" t="s">
        <v>48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2"/>
      <c r="AC50" s="136"/>
      <c r="AD50" s="137"/>
      <c r="AE50" s="137"/>
      <c r="AF50" s="137"/>
      <c r="AG50" s="223"/>
      <c r="AH50" s="224"/>
      <c r="AI50" s="224"/>
      <c r="AJ50" s="224"/>
      <c r="AK50" s="224"/>
      <c r="AL50" s="224"/>
      <c r="AM50" s="224"/>
      <c r="AN50" s="224"/>
      <c r="AO50" s="225"/>
      <c r="AP50" s="223"/>
      <c r="AQ50" s="224"/>
      <c r="AR50" s="224"/>
      <c r="AS50" s="224"/>
      <c r="AT50" s="224"/>
      <c r="AU50" s="224"/>
      <c r="AV50" s="224"/>
      <c r="AW50" s="224"/>
      <c r="AX50" s="225"/>
    </row>
    <row r="51" spans="1:50" s="3" customFormat="1" ht="12.75">
      <c r="A51" s="221" t="s">
        <v>49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2"/>
      <c r="AC51" s="136" t="s">
        <v>80</v>
      </c>
      <c r="AD51" s="137"/>
      <c r="AE51" s="137"/>
      <c r="AF51" s="137"/>
      <c r="AG51" s="144"/>
      <c r="AH51" s="145"/>
      <c r="AI51" s="145"/>
      <c r="AJ51" s="145"/>
      <c r="AK51" s="145"/>
      <c r="AL51" s="145"/>
      <c r="AM51" s="145"/>
      <c r="AN51" s="145"/>
      <c r="AO51" s="148"/>
      <c r="AP51" s="144"/>
      <c r="AQ51" s="145"/>
      <c r="AR51" s="145"/>
      <c r="AS51" s="145"/>
      <c r="AT51" s="145"/>
      <c r="AU51" s="145"/>
      <c r="AV51" s="145"/>
      <c r="AW51" s="145"/>
      <c r="AX51" s="148"/>
    </row>
    <row r="52" spans="1:50" s="3" customFormat="1" ht="12.75">
      <c r="A52" s="124" t="s">
        <v>50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5"/>
      <c r="AC52" s="126"/>
      <c r="AD52" s="105"/>
      <c r="AE52" s="105"/>
      <c r="AF52" s="105"/>
      <c r="AG52" s="141">
        <v>0</v>
      </c>
      <c r="AH52" s="142"/>
      <c r="AI52" s="142"/>
      <c r="AJ52" s="142"/>
      <c r="AK52" s="142"/>
      <c r="AL52" s="142"/>
      <c r="AM52" s="142"/>
      <c r="AN52" s="142"/>
      <c r="AO52" s="147"/>
      <c r="AP52" s="141">
        <v>0</v>
      </c>
      <c r="AQ52" s="142"/>
      <c r="AR52" s="142"/>
      <c r="AS52" s="142"/>
      <c r="AT52" s="142"/>
      <c r="AU52" s="142"/>
      <c r="AV52" s="142"/>
      <c r="AW52" s="142"/>
      <c r="AX52" s="147"/>
    </row>
    <row r="53" spans="1:50" s="3" customFormat="1" ht="12.75">
      <c r="A53" s="98" t="s">
        <v>51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164" t="s">
        <v>81</v>
      </c>
      <c r="AD53" s="165"/>
      <c r="AE53" s="165"/>
      <c r="AF53" s="165"/>
      <c r="AG53" s="144"/>
      <c r="AH53" s="145"/>
      <c r="AI53" s="145"/>
      <c r="AJ53" s="145"/>
      <c r="AK53" s="145"/>
      <c r="AL53" s="145"/>
      <c r="AM53" s="145"/>
      <c r="AN53" s="145"/>
      <c r="AO53" s="148"/>
      <c r="AP53" s="144"/>
      <c r="AQ53" s="145"/>
      <c r="AR53" s="145"/>
      <c r="AS53" s="145"/>
      <c r="AT53" s="145"/>
      <c r="AU53" s="145"/>
      <c r="AV53" s="145"/>
      <c r="AW53" s="145"/>
      <c r="AX53" s="148"/>
    </row>
    <row r="54" spans="1:50" s="3" customFormat="1" ht="13.5" customHeight="1">
      <c r="A54" s="221" t="s">
        <v>52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2"/>
      <c r="AC54" s="136" t="s">
        <v>82</v>
      </c>
      <c r="AD54" s="137"/>
      <c r="AE54" s="137"/>
      <c r="AF54" s="137"/>
      <c r="AG54" s="149">
        <v>0</v>
      </c>
      <c r="AH54" s="149"/>
      <c r="AI54" s="149"/>
      <c r="AJ54" s="149"/>
      <c r="AK54" s="149"/>
      <c r="AL54" s="149"/>
      <c r="AM54" s="149"/>
      <c r="AN54" s="149"/>
      <c r="AO54" s="149"/>
      <c r="AP54" s="149">
        <v>0</v>
      </c>
      <c r="AQ54" s="149"/>
      <c r="AR54" s="149"/>
      <c r="AS54" s="149"/>
      <c r="AT54" s="149"/>
      <c r="AU54" s="149"/>
      <c r="AV54" s="149"/>
      <c r="AW54" s="149"/>
      <c r="AX54" s="149"/>
    </row>
    <row r="55" spans="1:50" s="3" customFormat="1" ht="13.5" customHeight="1">
      <c r="A55" s="166" t="s">
        <v>298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7"/>
      <c r="AC55" s="103"/>
      <c r="AD55" s="104"/>
      <c r="AE55" s="104"/>
      <c r="AF55" s="104"/>
      <c r="AG55" s="153">
        <v>0</v>
      </c>
      <c r="AH55" s="153"/>
      <c r="AI55" s="153"/>
      <c r="AJ55" s="153"/>
      <c r="AK55" s="153"/>
      <c r="AL55" s="153"/>
      <c r="AM55" s="153"/>
      <c r="AN55" s="153"/>
      <c r="AO55" s="153"/>
      <c r="AP55" s="155">
        <v>0</v>
      </c>
      <c r="AQ55" s="153"/>
      <c r="AR55" s="153"/>
      <c r="AS55" s="153"/>
      <c r="AT55" s="153"/>
      <c r="AU55" s="153"/>
      <c r="AV55" s="153"/>
      <c r="AW55" s="153"/>
      <c r="AX55" s="153"/>
    </row>
    <row r="56" spans="1:50" s="3" customFormat="1" ht="13.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103"/>
      <c r="AD56" s="104"/>
      <c r="AE56" s="104"/>
      <c r="AF56" s="104"/>
      <c r="AG56" s="153">
        <v>0</v>
      </c>
      <c r="AH56" s="153"/>
      <c r="AI56" s="153"/>
      <c r="AJ56" s="153"/>
      <c r="AK56" s="153"/>
      <c r="AL56" s="153"/>
      <c r="AM56" s="153"/>
      <c r="AN56" s="153"/>
      <c r="AO56" s="153"/>
      <c r="AP56" s="153">
        <v>0</v>
      </c>
      <c r="AQ56" s="153"/>
      <c r="AR56" s="153"/>
      <c r="AS56" s="153"/>
      <c r="AT56" s="153"/>
      <c r="AU56" s="153"/>
      <c r="AV56" s="153"/>
      <c r="AW56" s="153"/>
      <c r="AX56" s="153"/>
    </row>
    <row r="57" spans="1:50" s="3" customFormat="1" ht="13.5" customHeight="1" hidden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03"/>
      <c r="AD57" s="104"/>
      <c r="AE57" s="104"/>
      <c r="AF57" s="104"/>
      <c r="AG57" s="153">
        <v>0</v>
      </c>
      <c r="AH57" s="153"/>
      <c r="AI57" s="153"/>
      <c r="AJ57" s="153"/>
      <c r="AK57" s="153"/>
      <c r="AL57" s="153"/>
      <c r="AM57" s="153"/>
      <c r="AN57" s="153"/>
      <c r="AO57" s="153"/>
      <c r="AP57" s="153">
        <v>0</v>
      </c>
      <c r="AQ57" s="153"/>
      <c r="AR57" s="153"/>
      <c r="AS57" s="153"/>
      <c r="AT57" s="153"/>
      <c r="AU57" s="153"/>
      <c r="AV57" s="153"/>
      <c r="AW57" s="153"/>
      <c r="AX57" s="153"/>
    </row>
    <row r="58" spans="1:50" s="3" customFormat="1" ht="12.75">
      <c r="A58" s="124" t="s">
        <v>53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5"/>
      <c r="AC58" s="126"/>
      <c r="AD58" s="105"/>
      <c r="AE58" s="105"/>
      <c r="AF58" s="105"/>
      <c r="AG58" s="156">
        <f>SUM(AG39:AO46,AG48:AO55)</f>
        <v>0</v>
      </c>
      <c r="AH58" s="157"/>
      <c r="AI58" s="157"/>
      <c r="AJ58" s="157"/>
      <c r="AK58" s="157"/>
      <c r="AL58" s="157"/>
      <c r="AM58" s="157"/>
      <c r="AN58" s="157"/>
      <c r="AO58" s="158"/>
      <c r="AP58" s="156">
        <f>SUM(AP39:AX46,AP48:AX55)</f>
        <v>0</v>
      </c>
      <c r="AQ58" s="157"/>
      <c r="AR58" s="157"/>
      <c r="AS58" s="157"/>
      <c r="AT58" s="157"/>
      <c r="AU58" s="157"/>
      <c r="AV58" s="157"/>
      <c r="AW58" s="157"/>
      <c r="AX58" s="158"/>
    </row>
    <row r="59" spans="1:50" s="3" customFormat="1" ht="13.5" thickBot="1">
      <c r="A59" s="98" t="s">
        <v>12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9"/>
      <c r="AC59" s="122" t="s">
        <v>83</v>
      </c>
      <c r="AD59" s="123"/>
      <c r="AE59" s="123"/>
      <c r="AF59" s="123"/>
      <c r="AG59" s="159"/>
      <c r="AH59" s="160"/>
      <c r="AI59" s="160"/>
      <c r="AJ59" s="160"/>
      <c r="AK59" s="160"/>
      <c r="AL59" s="160"/>
      <c r="AM59" s="160"/>
      <c r="AN59" s="160"/>
      <c r="AO59" s="161"/>
      <c r="AP59" s="159"/>
      <c r="AQ59" s="160"/>
      <c r="AR59" s="160"/>
      <c r="AS59" s="160"/>
      <c r="AT59" s="160"/>
      <c r="AU59" s="160"/>
      <c r="AV59" s="160"/>
      <c r="AW59" s="160"/>
      <c r="AX59" s="161"/>
    </row>
    <row r="60" ht="11.25">
      <c r="AX60" s="13" t="s">
        <v>14</v>
      </c>
    </row>
    <row r="61" spans="1:50" s="12" customFormat="1" ht="12.75" thickBot="1">
      <c r="A61" s="133">
        <v>1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0">
        <v>2</v>
      </c>
      <c r="AD61" s="130"/>
      <c r="AE61" s="130"/>
      <c r="AF61" s="130"/>
      <c r="AG61" s="130">
        <v>3</v>
      </c>
      <c r="AH61" s="130"/>
      <c r="AI61" s="130"/>
      <c r="AJ61" s="130"/>
      <c r="AK61" s="130"/>
      <c r="AL61" s="130"/>
      <c r="AM61" s="130"/>
      <c r="AN61" s="130"/>
      <c r="AO61" s="130"/>
      <c r="AP61" s="130">
        <v>4</v>
      </c>
      <c r="AQ61" s="130"/>
      <c r="AR61" s="130"/>
      <c r="AS61" s="130"/>
      <c r="AT61" s="130"/>
      <c r="AU61" s="130"/>
      <c r="AV61" s="130"/>
      <c r="AW61" s="130"/>
      <c r="AX61" s="130"/>
    </row>
    <row r="62" spans="1:50" s="4" customFormat="1" ht="12.75">
      <c r="A62" s="100" t="s">
        <v>29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27"/>
      <c r="AC62" s="128"/>
      <c r="AD62" s="129"/>
      <c r="AE62" s="129"/>
      <c r="AF62" s="129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2"/>
    </row>
    <row r="63" spans="1:50" s="4" customFormat="1" ht="12.75">
      <c r="A63" s="100" t="s">
        <v>54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27"/>
      <c r="AC63" s="136"/>
      <c r="AD63" s="137"/>
      <c r="AE63" s="137"/>
      <c r="AF63" s="137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5"/>
    </row>
    <row r="64" spans="1:50" s="4" customFormat="1" ht="12.75">
      <c r="A64" s="138" t="s">
        <v>55</v>
      </c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40"/>
      <c r="AC64" s="136"/>
      <c r="AD64" s="137"/>
      <c r="AE64" s="137"/>
      <c r="AF64" s="137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5"/>
    </row>
    <row r="65" spans="1:50" s="4" customFormat="1" ht="12.75">
      <c r="A65" s="139" t="s">
        <v>56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40"/>
      <c r="AC65" s="136"/>
      <c r="AD65" s="137"/>
      <c r="AE65" s="137"/>
      <c r="AF65" s="137"/>
      <c r="AG65" s="149">
        <v>0</v>
      </c>
      <c r="AH65" s="149"/>
      <c r="AI65" s="149"/>
      <c r="AJ65" s="149"/>
      <c r="AK65" s="149"/>
      <c r="AL65" s="149"/>
      <c r="AM65" s="149"/>
      <c r="AN65" s="149"/>
      <c r="AO65" s="149"/>
      <c r="AP65" s="149">
        <v>0</v>
      </c>
      <c r="AQ65" s="149"/>
      <c r="AR65" s="149"/>
      <c r="AS65" s="149"/>
      <c r="AT65" s="149"/>
      <c r="AU65" s="149"/>
      <c r="AV65" s="149"/>
      <c r="AW65" s="149"/>
      <c r="AX65" s="150"/>
    </row>
    <row r="66" spans="1:50" s="4" customFormat="1" ht="12.75">
      <c r="A66" s="151" t="s">
        <v>57</v>
      </c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2"/>
      <c r="AC66" s="126"/>
      <c r="AD66" s="105"/>
      <c r="AE66" s="105"/>
      <c r="AF66" s="105"/>
      <c r="AG66" s="141">
        <v>0</v>
      </c>
      <c r="AH66" s="142"/>
      <c r="AI66" s="142"/>
      <c r="AJ66" s="142"/>
      <c r="AK66" s="142"/>
      <c r="AL66" s="142"/>
      <c r="AM66" s="142"/>
      <c r="AN66" s="142"/>
      <c r="AO66" s="147"/>
      <c r="AP66" s="141">
        <v>30</v>
      </c>
      <c r="AQ66" s="142"/>
      <c r="AR66" s="142"/>
      <c r="AS66" s="142"/>
      <c r="AT66" s="142"/>
      <c r="AU66" s="142"/>
      <c r="AV66" s="142"/>
      <c r="AW66" s="142"/>
      <c r="AX66" s="143"/>
    </row>
    <row r="67" spans="1:50" s="4" customFormat="1" ht="12.75">
      <c r="A67" s="162" t="s">
        <v>58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3"/>
      <c r="AC67" s="164"/>
      <c r="AD67" s="165"/>
      <c r="AE67" s="165"/>
      <c r="AF67" s="165"/>
      <c r="AG67" s="144"/>
      <c r="AH67" s="145"/>
      <c r="AI67" s="145"/>
      <c r="AJ67" s="145"/>
      <c r="AK67" s="145"/>
      <c r="AL67" s="145"/>
      <c r="AM67" s="145"/>
      <c r="AN67" s="145"/>
      <c r="AO67" s="148"/>
      <c r="AP67" s="144"/>
      <c r="AQ67" s="145"/>
      <c r="AR67" s="145"/>
      <c r="AS67" s="145"/>
      <c r="AT67" s="145"/>
      <c r="AU67" s="145"/>
      <c r="AV67" s="145"/>
      <c r="AW67" s="145"/>
      <c r="AX67" s="146"/>
    </row>
    <row r="68" spans="1:50" s="4" customFormat="1" ht="12.75">
      <c r="A68" s="166" t="s">
        <v>32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7"/>
      <c r="AC68" s="103"/>
      <c r="AD68" s="104"/>
      <c r="AE68" s="104"/>
      <c r="AF68" s="104"/>
      <c r="AG68" s="153">
        <v>3500</v>
      </c>
      <c r="AH68" s="153"/>
      <c r="AI68" s="153"/>
      <c r="AJ68" s="153"/>
      <c r="AK68" s="153"/>
      <c r="AL68" s="153"/>
      <c r="AM68" s="153"/>
      <c r="AN68" s="153"/>
      <c r="AO68" s="153"/>
      <c r="AP68" s="155">
        <v>0</v>
      </c>
      <c r="AQ68" s="153"/>
      <c r="AR68" s="153"/>
      <c r="AS68" s="153"/>
      <c r="AT68" s="153"/>
      <c r="AU68" s="153"/>
      <c r="AV68" s="153"/>
      <c r="AW68" s="153"/>
      <c r="AX68" s="153"/>
    </row>
    <row r="69" spans="1:50" s="4" customFormat="1" ht="14.2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2"/>
      <c r="AC69" s="103"/>
      <c r="AD69" s="104"/>
      <c r="AE69" s="104"/>
      <c r="AF69" s="104"/>
      <c r="AG69" s="153">
        <v>0</v>
      </c>
      <c r="AH69" s="153"/>
      <c r="AI69" s="153"/>
      <c r="AJ69" s="153"/>
      <c r="AK69" s="153"/>
      <c r="AL69" s="153"/>
      <c r="AM69" s="153"/>
      <c r="AN69" s="153"/>
      <c r="AO69" s="153"/>
      <c r="AP69" s="153">
        <v>0</v>
      </c>
      <c r="AQ69" s="153"/>
      <c r="AR69" s="153"/>
      <c r="AS69" s="153"/>
      <c r="AT69" s="153"/>
      <c r="AU69" s="153"/>
      <c r="AV69" s="153"/>
      <c r="AW69" s="153"/>
      <c r="AX69" s="154"/>
    </row>
    <row r="70" spans="1:50" s="4" customFormat="1" ht="14.25" customHeight="1">
      <c r="A70" s="177" t="s">
        <v>59</v>
      </c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8"/>
      <c r="AC70" s="103"/>
      <c r="AD70" s="104"/>
      <c r="AE70" s="104"/>
      <c r="AF70" s="104"/>
      <c r="AG70" s="153">
        <v>-3500</v>
      </c>
      <c r="AH70" s="153"/>
      <c r="AI70" s="153"/>
      <c r="AJ70" s="153"/>
      <c r="AK70" s="153"/>
      <c r="AL70" s="153"/>
      <c r="AM70" s="153"/>
      <c r="AN70" s="153"/>
      <c r="AO70" s="153"/>
      <c r="AP70" s="155">
        <v>-30</v>
      </c>
      <c r="AQ70" s="153"/>
      <c r="AR70" s="153"/>
      <c r="AS70" s="153"/>
      <c r="AT70" s="153"/>
      <c r="AU70" s="153"/>
      <c r="AV70" s="153"/>
      <c r="AW70" s="153"/>
      <c r="AX70" s="154"/>
    </row>
    <row r="71" spans="1:50" s="4" customFormat="1" ht="14.25" customHeight="1">
      <c r="A71" s="139" t="s">
        <v>60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40"/>
      <c r="AC71" s="136"/>
      <c r="AD71" s="137"/>
      <c r="AE71" s="137"/>
      <c r="AF71" s="137"/>
      <c r="AG71" s="153">
        <v>0</v>
      </c>
      <c r="AH71" s="153"/>
      <c r="AI71" s="153"/>
      <c r="AJ71" s="153"/>
      <c r="AK71" s="153"/>
      <c r="AL71" s="153"/>
      <c r="AM71" s="153"/>
      <c r="AN71" s="153"/>
      <c r="AO71" s="153"/>
      <c r="AP71" s="155">
        <v>0</v>
      </c>
      <c r="AQ71" s="153"/>
      <c r="AR71" s="153"/>
      <c r="AS71" s="153"/>
      <c r="AT71" s="153"/>
      <c r="AU71" s="153"/>
      <c r="AV71" s="153"/>
      <c r="AW71" s="153"/>
      <c r="AX71" s="154"/>
    </row>
    <row r="72" spans="1:50" s="4" customFormat="1" ht="14.25" customHeight="1">
      <c r="A72" s="166" t="s">
        <v>307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7"/>
      <c r="AC72" s="103"/>
      <c r="AD72" s="104"/>
      <c r="AE72" s="104"/>
      <c r="AF72" s="104"/>
      <c r="AG72" s="153">
        <v>0</v>
      </c>
      <c r="AH72" s="153"/>
      <c r="AI72" s="153"/>
      <c r="AJ72" s="153"/>
      <c r="AK72" s="153"/>
      <c r="AL72" s="153"/>
      <c r="AM72" s="153"/>
      <c r="AN72" s="153"/>
      <c r="AO72" s="153"/>
      <c r="AP72" s="155">
        <v>0</v>
      </c>
      <c r="AQ72" s="153"/>
      <c r="AR72" s="153"/>
      <c r="AS72" s="153"/>
      <c r="AT72" s="153"/>
      <c r="AU72" s="153"/>
      <c r="AV72" s="153"/>
      <c r="AW72" s="153"/>
      <c r="AX72" s="153"/>
    </row>
    <row r="73" spans="1:50" s="4" customFormat="1" ht="14.2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2"/>
      <c r="AC73" s="103"/>
      <c r="AD73" s="104"/>
      <c r="AE73" s="104"/>
      <c r="AF73" s="104"/>
      <c r="AG73" s="153">
        <v>0</v>
      </c>
      <c r="AH73" s="153"/>
      <c r="AI73" s="153"/>
      <c r="AJ73" s="153"/>
      <c r="AK73" s="153"/>
      <c r="AL73" s="153"/>
      <c r="AM73" s="153"/>
      <c r="AN73" s="153"/>
      <c r="AO73" s="153"/>
      <c r="AP73" s="153">
        <v>0</v>
      </c>
      <c r="AQ73" s="153"/>
      <c r="AR73" s="153"/>
      <c r="AS73" s="153"/>
      <c r="AT73" s="153"/>
      <c r="AU73" s="153"/>
      <c r="AV73" s="153"/>
      <c r="AW73" s="153"/>
      <c r="AX73" s="154"/>
    </row>
    <row r="74" spans="1:50" s="4" customFormat="1" ht="14.25" customHeight="1" hidden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2"/>
      <c r="AC74" s="103"/>
      <c r="AD74" s="104"/>
      <c r="AE74" s="104"/>
      <c r="AF74" s="104"/>
      <c r="AG74" s="153">
        <v>0</v>
      </c>
      <c r="AH74" s="153"/>
      <c r="AI74" s="153"/>
      <c r="AJ74" s="153"/>
      <c r="AK74" s="153"/>
      <c r="AL74" s="153"/>
      <c r="AM74" s="153"/>
      <c r="AN74" s="153"/>
      <c r="AO74" s="153"/>
      <c r="AP74" s="153">
        <v>0</v>
      </c>
      <c r="AQ74" s="153"/>
      <c r="AR74" s="153"/>
      <c r="AS74" s="153"/>
      <c r="AT74" s="153"/>
      <c r="AU74" s="153"/>
      <c r="AV74" s="153"/>
      <c r="AW74" s="153"/>
      <c r="AX74" s="154"/>
    </row>
    <row r="75" spans="1:50" s="4" customFormat="1" ht="12.75">
      <c r="A75" s="179" t="s">
        <v>61</v>
      </c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2"/>
      <c r="AC75" s="126"/>
      <c r="AD75" s="105"/>
      <c r="AE75" s="105"/>
      <c r="AF75" s="105"/>
      <c r="AG75" s="156">
        <f>SUM(AG65:AO68)+SUM(AG70:AO72)</f>
        <v>0</v>
      </c>
      <c r="AH75" s="157"/>
      <c r="AI75" s="157"/>
      <c r="AJ75" s="157"/>
      <c r="AK75" s="157"/>
      <c r="AL75" s="157"/>
      <c r="AM75" s="157"/>
      <c r="AN75" s="157"/>
      <c r="AO75" s="158"/>
      <c r="AP75" s="156">
        <f>SUM(AP65:AX68)+SUM(AP70:AX72)</f>
        <v>0</v>
      </c>
      <c r="AQ75" s="157"/>
      <c r="AR75" s="157"/>
      <c r="AS75" s="157"/>
      <c r="AT75" s="157"/>
      <c r="AU75" s="157"/>
      <c r="AV75" s="157"/>
      <c r="AW75" s="157"/>
      <c r="AX75" s="158"/>
    </row>
    <row r="76" spans="1:55" s="4" customFormat="1" ht="12.75">
      <c r="A76" s="162" t="s">
        <v>12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3"/>
      <c r="AC76" s="164"/>
      <c r="AD76" s="165"/>
      <c r="AE76" s="165"/>
      <c r="AF76" s="165"/>
      <c r="AG76" s="180"/>
      <c r="AH76" s="181"/>
      <c r="AI76" s="181"/>
      <c r="AJ76" s="181"/>
      <c r="AK76" s="181"/>
      <c r="AL76" s="181"/>
      <c r="AM76" s="181"/>
      <c r="AN76" s="181"/>
      <c r="AO76" s="182"/>
      <c r="AP76" s="180"/>
      <c r="AQ76" s="181"/>
      <c r="AR76" s="181"/>
      <c r="AS76" s="181"/>
      <c r="AT76" s="181"/>
      <c r="AU76" s="181"/>
      <c r="AV76" s="181"/>
      <c r="AW76" s="181"/>
      <c r="AX76" s="182"/>
      <c r="AZ76" s="83"/>
      <c r="BA76" s="83"/>
      <c r="BB76" s="83"/>
      <c r="BC76" s="83"/>
    </row>
    <row r="77" spans="1:55" s="4" customFormat="1" ht="12.75">
      <c r="A77" s="139" t="s">
        <v>62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40"/>
      <c r="AC77" s="136"/>
      <c r="AD77" s="137"/>
      <c r="AE77" s="137"/>
      <c r="AF77" s="137"/>
      <c r="AG77" s="156">
        <f>П000010033003+П000010026003+П000010013003</f>
        <v>-33</v>
      </c>
      <c r="AH77" s="157"/>
      <c r="AI77" s="157"/>
      <c r="AJ77" s="157"/>
      <c r="AK77" s="157"/>
      <c r="AL77" s="157"/>
      <c r="AM77" s="157"/>
      <c r="AN77" s="157"/>
      <c r="AO77" s="158"/>
      <c r="AP77" s="156">
        <f>П000010033004+П000010026004+П000010013004</f>
        <v>-12</v>
      </c>
      <c r="AQ77" s="157"/>
      <c r="AR77" s="157"/>
      <c r="AS77" s="157"/>
      <c r="AT77" s="157"/>
      <c r="AU77" s="157"/>
      <c r="AV77" s="157"/>
      <c r="AW77" s="157"/>
      <c r="AX77" s="183"/>
      <c r="AZ77" s="83"/>
      <c r="BA77" s="83"/>
      <c r="BB77" s="83"/>
      <c r="BC77" s="83"/>
    </row>
    <row r="78" spans="1:55" s="4" customFormat="1" ht="12.75">
      <c r="A78" s="139" t="s">
        <v>63</v>
      </c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40"/>
      <c r="AC78" s="136"/>
      <c r="AD78" s="137"/>
      <c r="AE78" s="137"/>
      <c r="AF78" s="137"/>
      <c r="AG78" s="180"/>
      <c r="AH78" s="181"/>
      <c r="AI78" s="181"/>
      <c r="AJ78" s="181"/>
      <c r="AK78" s="181"/>
      <c r="AL78" s="181"/>
      <c r="AM78" s="181"/>
      <c r="AN78" s="181"/>
      <c r="AO78" s="182"/>
      <c r="AP78" s="180"/>
      <c r="AQ78" s="181"/>
      <c r="AR78" s="181"/>
      <c r="AS78" s="181"/>
      <c r="AT78" s="181"/>
      <c r="AU78" s="181"/>
      <c r="AV78" s="181"/>
      <c r="AW78" s="181"/>
      <c r="AX78" s="184"/>
      <c r="AZ78" s="83"/>
      <c r="BA78" s="83"/>
      <c r="BB78" s="83"/>
      <c r="BC78" s="83"/>
    </row>
    <row r="79" spans="1:55" s="4" customFormat="1" ht="12.75">
      <c r="A79" s="185" t="s">
        <v>64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6"/>
      <c r="AC79" s="126"/>
      <c r="AD79" s="105"/>
      <c r="AE79" s="105"/>
      <c r="AF79" s="105"/>
      <c r="AG79" s="156">
        <f>П000010034003+П000010001003</f>
        <v>15</v>
      </c>
      <c r="AH79" s="157"/>
      <c r="AI79" s="157"/>
      <c r="AJ79" s="157"/>
      <c r="AK79" s="157"/>
      <c r="AL79" s="157"/>
      <c r="AM79" s="157"/>
      <c r="AN79" s="157"/>
      <c r="AO79" s="158"/>
      <c r="AP79" s="156">
        <f>П000010034004+П000010001004</f>
        <v>48</v>
      </c>
      <c r="AQ79" s="157"/>
      <c r="AR79" s="157"/>
      <c r="AS79" s="157"/>
      <c r="AT79" s="157"/>
      <c r="AU79" s="157"/>
      <c r="AV79" s="157"/>
      <c r="AW79" s="157"/>
      <c r="AX79" s="183"/>
      <c r="AZ79" s="83"/>
      <c r="BA79" s="83"/>
      <c r="BB79" s="83"/>
      <c r="BC79" s="83"/>
    </row>
    <row r="80" spans="1:55" s="4" customFormat="1" ht="12.75">
      <c r="A80" s="187" t="s">
        <v>65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8"/>
      <c r="AC80" s="164"/>
      <c r="AD80" s="165"/>
      <c r="AE80" s="165"/>
      <c r="AF80" s="165"/>
      <c r="AG80" s="180"/>
      <c r="AH80" s="181"/>
      <c r="AI80" s="181"/>
      <c r="AJ80" s="181"/>
      <c r="AK80" s="181"/>
      <c r="AL80" s="181"/>
      <c r="AM80" s="181"/>
      <c r="AN80" s="181"/>
      <c r="AO80" s="182"/>
      <c r="AP80" s="180"/>
      <c r="AQ80" s="181"/>
      <c r="AR80" s="181"/>
      <c r="AS80" s="181"/>
      <c r="AT80" s="181"/>
      <c r="AU80" s="181"/>
      <c r="AV80" s="181"/>
      <c r="AW80" s="181"/>
      <c r="AX80" s="184"/>
      <c r="AZ80" s="83"/>
      <c r="BA80" s="83"/>
      <c r="BB80" s="83"/>
      <c r="BC80" s="83"/>
    </row>
    <row r="81" spans="1:55" s="4" customFormat="1" ht="12.75">
      <c r="A81" s="151" t="s">
        <v>66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2"/>
      <c r="AC81" s="126"/>
      <c r="AD81" s="105"/>
      <c r="AE81" s="105"/>
      <c r="AF81" s="105"/>
      <c r="AG81" s="141">
        <v>0</v>
      </c>
      <c r="AH81" s="142"/>
      <c r="AI81" s="142"/>
      <c r="AJ81" s="142"/>
      <c r="AK81" s="142"/>
      <c r="AL81" s="142"/>
      <c r="AM81" s="142"/>
      <c r="AN81" s="142"/>
      <c r="AO81" s="147"/>
      <c r="AP81" s="141">
        <v>0</v>
      </c>
      <c r="AQ81" s="142"/>
      <c r="AR81" s="142"/>
      <c r="AS81" s="142"/>
      <c r="AT81" s="142"/>
      <c r="AU81" s="142"/>
      <c r="AV81" s="142"/>
      <c r="AW81" s="142"/>
      <c r="AX81" s="143"/>
      <c r="AZ81" s="83"/>
      <c r="BA81" s="83"/>
      <c r="BB81" s="83"/>
      <c r="BC81" s="83"/>
    </row>
    <row r="82" spans="1:55" s="4" customFormat="1" ht="13.5" thickBot="1">
      <c r="A82" s="162" t="s">
        <v>67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3"/>
      <c r="AC82" s="122"/>
      <c r="AD82" s="123"/>
      <c r="AE82" s="123"/>
      <c r="AF82" s="123"/>
      <c r="AG82" s="189"/>
      <c r="AH82" s="190"/>
      <c r="AI82" s="190"/>
      <c r="AJ82" s="190"/>
      <c r="AK82" s="190"/>
      <c r="AL82" s="190"/>
      <c r="AM82" s="190"/>
      <c r="AN82" s="190"/>
      <c r="AO82" s="191"/>
      <c r="AP82" s="144"/>
      <c r="AQ82" s="145"/>
      <c r="AR82" s="145"/>
      <c r="AS82" s="145"/>
      <c r="AT82" s="145"/>
      <c r="AU82" s="145"/>
      <c r="AV82" s="145"/>
      <c r="AW82" s="145"/>
      <c r="AX82" s="146"/>
      <c r="AZ82" s="83"/>
      <c r="BA82" s="83"/>
      <c r="BB82" s="83"/>
      <c r="BC82" s="83"/>
    </row>
    <row r="83" spans="52:55" s="9" customFormat="1" ht="12">
      <c r="AZ83" s="84"/>
      <c r="BA83" s="84"/>
      <c r="BB83" s="84"/>
      <c r="BC83" s="84"/>
    </row>
    <row r="84" spans="52:55" s="9" customFormat="1" ht="12">
      <c r="AZ84" s="84"/>
      <c r="BA84" s="84"/>
      <c r="BB84" s="84"/>
      <c r="BC84" s="84"/>
    </row>
    <row r="85" spans="1:55" s="5" customFormat="1" ht="12.75" customHeight="1">
      <c r="A85" s="5" t="s">
        <v>15</v>
      </c>
      <c r="H85" s="60"/>
      <c r="I85" s="60"/>
      <c r="J85" s="60"/>
      <c r="K85" s="60"/>
      <c r="L85" s="60"/>
      <c r="M85" s="61"/>
      <c r="N85" s="244" t="str">
        <f>IF(OR([1]!ФИОРук="",[1]!ФИОРук=",,"),"",MID([1]!ФИОРук,1,FIND(",",[1]!ФИОРук,1)-1)&amp;" "&amp;MID([1]!ФИОРук,FIND(",",[1]!ФИОРук,1)+1,1)&amp;". "&amp;MID([1]!ФИОРук,FIND(",",[1]!ФИОРук,FIND(",",[1]!ФИОРук,1)+1)+1,1)&amp;".")</f>
        <v>ШКУНОВА Т. Н.</v>
      </c>
      <c r="O85" s="244"/>
      <c r="P85" s="244"/>
      <c r="Q85" s="244"/>
      <c r="R85" s="244"/>
      <c r="S85" s="244"/>
      <c r="T85" s="244"/>
      <c r="U85" s="244"/>
      <c r="V85" s="244"/>
      <c r="W85" s="244"/>
      <c r="Z85" s="5" t="s">
        <v>16</v>
      </c>
      <c r="AI85" s="244"/>
      <c r="AJ85" s="244"/>
      <c r="AK85" s="244"/>
      <c r="AL85" s="244"/>
      <c r="AM85" s="244"/>
      <c r="AN85" s="61"/>
      <c r="AO85" s="244" t="str">
        <f>IF(OR([1]!ФИОБух="",[1]!ФИОБух=",,"),"",MID([1]!ФИОБух,1,FIND(",",[1]!ФИОБух,1)-1)&amp;" "&amp;MID([1]!ФИОБух,FIND(",",[1]!ФИОБух,1)+1,1)&amp;". "&amp;MID([1]!ФИОБух,FIND(",",[1]!ФИОБух,FIND(",",[1]!ФИОБух,1)+1)+1,1)&amp;".")</f>
        <v>ШКУНОВА Т. Н.</v>
      </c>
      <c r="AP85" s="244"/>
      <c r="AQ85" s="244"/>
      <c r="AR85" s="244"/>
      <c r="AS85" s="244"/>
      <c r="AT85" s="244"/>
      <c r="AU85" s="244"/>
      <c r="AV85" s="244"/>
      <c r="AW85" s="244"/>
      <c r="AX85" s="244"/>
      <c r="AZ85" s="85"/>
      <c r="BA85" s="85"/>
      <c r="BB85" s="85"/>
      <c r="BC85" s="85"/>
    </row>
    <row r="86" spans="8:50" s="6" customFormat="1" ht="9.75">
      <c r="H86" s="247" t="s">
        <v>17</v>
      </c>
      <c r="I86" s="247"/>
      <c r="J86" s="247"/>
      <c r="K86" s="247"/>
      <c r="L86" s="247"/>
      <c r="N86" s="247" t="s">
        <v>18</v>
      </c>
      <c r="O86" s="247"/>
      <c r="P86" s="247"/>
      <c r="Q86" s="247"/>
      <c r="R86" s="247"/>
      <c r="S86" s="247"/>
      <c r="T86" s="247"/>
      <c r="U86" s="247"/>
      <c r="V86" s="247"/>
      <c r="W86" s="247"/>
      <c r="AI86" s="247" t="s">
        <v>17</v>
      </c>
      <c r="AJ86" s="247"/>
      <c r="AK86" s="247"/>
      <c r="AL86" s="247"/>
      <c r="AM86" s="247"/>
      <c r="AO86" s="247" t="s">
        <v>18</v>
      </c>
      <c r="AP86" s="247"/>
      <c r="AQ86" s="247"/>
      <c r="AR86" s="247"/>
      <c r="AS86" s="247"/>
      <c r="AT86" s="247"/>
      <c r="AU86" s="247"/>
      <c r="AV86" s="247"/>
      <c r="AW86" s="247"/>
      <c r="AX86" s="247"/>
    </row>
    <row r="87" s="7" customFormat="1" ht="6"/>
    <row r="88" spans="1:16" s="9" customFormat="1" ht="12">
      <c r="A88" s="8"/>
      <c r="B88" s="245" t="str">
        <f>дата_отчетности</f>
        <v>21.03.2011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6"/>
      <c r="P88" s="246"/>
    </row>
  </sheetData>
  <sheetProtection password="B059" sheet="1" objects="1" scenarios="1" selectLockedCells="1"/>
  <mergeCells count="267">
    <mergeCell ref="A69:AB69"/>
    <mergeCell ref="AG71:AO71"/>
    <mergeCell ref="AP71:AX71"/>
    <mergeCell ref="AC71:AF71"/>
    <mergeCell ref="AG70:AO70"/>
    <mergeCell ref="A72:AB72"/>
    <mergeCell ref="AC72:AF72"/>
    <mergeCell ref="AG72:AO72"/>
    <mergeCell ref="AP72:AX72"/>
    <mergeCell ref="A46:AB46"/>
    <mergeCell ref="AC46:AF46"/>
    <mergeCell ref="AG46:AO46"/>
    <mergeCell ref="AP46:AX46"/>
    <mergeCell ref="N85:W85"/>
    <mergeCell ref="AI85:AM85"/>
    <mergeCell ref="AO85:AX85"/>
    <mergeCell ref="B88:N88"/>
    <mergeCell ref="O88:P88"/>
    <mergeCell ref="H86:L86"/>
    <mergeCell ref="N86:W86"/>
    <mergeCell ref="AI86:AM86"/>
    <mergeCell ref="AO86:AX86"/>
    <mergeCell ref="AG32:AO32"/>
    <mergeCell ref="AP16:AX16"/>
    <mergeCell ref="AP17:AX17"/>
    <mergeCell ref="AP18:AX18"/>
    <mergeCell ref="AP19:AX19"/>
    <mergeCell ref="AP22:AX22"/>
    <mergeCell ref="AG22:AO22"/>
    <mergeCell ref="AG23:AO23"/>
    <mergeCell ref="AP25:AX25"/>
    <mergeCell ref="AP27:AX27"/>
    <mergeCell ref="AG17:AO17"/>
    <mergeCell ref="AG18:AO18"/>
    <mergeCell ref="AG19:AO19"/>
    <mergeCell ref="AG20:AO21"/>
    <mergeCell ref="A25:AB25"/>
    <mergeCell ref="AC17:AF17"/>
    <mergeCell ref="AC18:AF18"/>
    <mergeCell ref="AC19:AF19"/>
    <mergeCell ref="AC20:AF20"/>
    <mergeCell ref="A20:AB20"/>
    <mergeCell ref="A23:AB23"/>
    <mergeCell ref="A24:AB24"/>
    <mergeCell ref="A26:AB26"/>
    <mergeCell ref="A16:AF16"/>
    <mergeCell ref="AG28:AO29"/>
    <mergeCell ref="A21:AB21"/>
    <mergeCell ref="A22:AB22"/>
    <mergeCell ref="AC21:AF21"/>
    <mergeCell ref="AC22:AF22"/>
    <mergeCell ref="AG16:AO16"/>
    <mergeCell ref="A28:AB28"/>
    <mergeCell ref="A27:AB27"/>
    <mergeCell ref="AG35:AO35"/>
    <mergeCell ref="AP35:AX35"/>
    <mergeCell ref="A33:AB33"/>
    <mergeCell ref="AC33:AF33"/>
    <mergeCell ref="AG33:AO33"/>
    <mergeCell ref="AP33:AX33"/>
    <mergeCell ref="AG34:AO34"/>
    <mergeCell ref="AP34:AX34"/>
    <mergeCell ref="A34:AB34"/>
    <mergeCell ref="A35:AB35"/>
    <mergeCell ref="AP37:AX37"/>
    <mergeCell ref="A36:AB36"/>
    <mergeCell ref="AC36:AF36"/>
    <mergeCell ref="AG36:AO36"/>
    <mergeCell ref="AP36:AX36"/>
    <mergeCell ref="A37:AB37"/>
    <mergeCell ref="AG37:AO37"/>
    <mergeCell ref="AP39:AX39"/>
    <mergeCell ref="A38:AB38"/>
    <mergeCell ref="AC38:AF38"/>
    <mergeCell ref="AG39:AO39"/>
    <mergeCell ref="AP38:AX38"/>
    <mergeCell ref="AG38:AO38"/>
    <mergeCell ref="A32:AB32"/>
    <mergeCell ref="A29:AB29"/>
    <mergeCell ref="AC32:AF32"/>
    <mergeCell ref="AC39:AF39"/>
    <mergeCell ref="AC34:AF34"/>
    <mergeCell ref="A30:AB30"/>
    <mergeCell ref="A31:AB31"/>
    <mergeCell ref="AC37:AF37"/>
    <mergeCell ref="AC35:AF35"/>
    <mergeCell ref="A39:AB39"/>
    <mergeCell ref="AP40:AX41"/>
    <mergeCell ref="A42:AB42"/>
    <mergeCell ref="AC42:AF42"/>
    <mergeCell ref="AG42:AO42"/>
    <mergeCell ref="AC40:AF40"/>
    <mergeCell ref="AG40:AO41"/>
    <mergeCell ref="AP42:AX42"/>
    <mergeCell ref="AC41:AF41"/>
    <mergeCell ref="A41:AB41"/>
    <mergeCell ref="A40:AB40"/>
    <mergeCell ref="AP43:AX43"/>
    <mergeCell ref="AC45:AF45"/>
    <mergeCell ref="AP44:AX45"/>
    <mergeCell ref="A45:AB45"/>
    <mergeCell ref="A43:AB43"/>
    <mergeCell ref="AG44:AO45"/>
    <mergeCell ref="A44:AB44"/>
    <mergeCell ref="AC44:AF44"/>
    <mergeCell ref="AC43:AF43"/>
    <mergeCell ref="AG43:AO43"/>
    <mergeCell ref="AP48:AX48"/>
    <mergeCell ref="AP47:AX47"/>
    <mergeCell ref="A47:AB47"/>
    <mergeCell ref="AC47:AF47"/>
    <mergeCell ref="AG47:AO47"/>
    <mergeCell ref="AC48:AF48"/>
    <mergeCell ref="AG48:AO48"/>
    <mergeCell ref="A48:AB48"/>
    <mergeCell ref="A49:AB49"/>
    <mergeCell ref="AC49:AF49"/>
    <mergeCell ref="AP49:AX51"/>
    <mergeCell ref="AG49:AO51"/>
    <mergeCell ref="A50:AB50"/>
    <mergeCell ref="AC50:AF50"/>
    <mergeCell ref="A51:AB51"/>
    <mergeCell ref="AC51:AF51"/>
    <mergeCell ref="A52:AB52"/>
    <mergeCell ref="AC52:AF52"/>
    <mergeCell ref="AG52:AO53"/>
    <mergeCell ref="AP52:AX53"/>
    <mergeCell ref="A53:AB53"/>
    <mergeCell ref="AC53:AF53"/>
    <mergeCell ref="AP56:AX56"/>
    <mergeCell ref="A54:AB54"/>
    <mergeCell ref="AC54:AF54"/>
    <mergeCell ref="AG54:AO54"/>
    <mergeCell ref="AP54:AX54"/>
    <mergeCell ref="AG56:AO56"/>
    <mergeCell ref="A55:AB55"/>
    <mergeCell ref="AC55:AF55"/>
    <mergeCell ref="AG55:AO55"/>
    <mergeCell ref="AP55:AX55"/>
    <mergeCell ref="AP32:AX32"/>
    <mergeCell ref="AP20:AX21"/>
    <mergeCell ref="AG25:AO25"/>
    <mergeCell ref="AG27:AO27"/>
    <mergeCell ref="AP30:AX30"/>
    <mergeCell ref="AP23:AX23"/>
    <mergeCell ref="AP24:AX24"/>
    <mergeCell ref="AP26:AX26"/>
    <mergeCell ref="AG24:AO24"/>
    <mergeCell ref="AP31:AX31"/>
    <mergeCell ref="AG30:AO30"/>
    <mergeCell ref="AG31:AO31"/>
    <mergeCell ref="AP28:AX29"/>
    <mergeCell ref="AC25:AF25"/>
    <mergeCell ref="AC28:AF28"/>
    <mergeCell ref="AC29:AF29"/>
    <mergeCell ref="AC30:AF30"/>
    <mergeCell ref="AC31:AF31"/>
    <mergeCell ref="AC27:AF27"/>
    <mergeCell ref="AM9:AX9"/>
    <mergeCell ref="J10:AF10"/>
    <mergeCell ref="AG26:AO26"/>
    <mergeCell ref="AC23:AF23"/>
    <mergeCell ref="AC24:AF24"/>
    <mergeCell ref="AC26:AF26"/>
    <mergeCell ref="A17:AB17"/>
    <mergeCell ref="A18:AB18"/>
    <mergeCell ref="A19:AB19"/>
    <mergeCell ref="AM12:AR13"/>
    <mergeCell ref="AM7:AP7"/>
    <mergeCell ref="A14:I14"/>
    <mergeCell ref="J14:AB14"/>
    <mergeCell ref="AM14:AX14"/>
    <mergeCell ref="AQ7:AT7"/>
    <mergeCell ref="AU7:AX7"/>
    <mergeCell ref="H8:AF8"/>
    <mergeCell ref="AM10:AX11"/>
    <mergeCell ref="R11:AK11"/>
    <mergeCell ref="L12:AK12"/>
    <mergeCell ref="A1:T2"/>
    <mergeCell ref="A4:AK4"/>
    <mergeCell ref="AM5:AX5"/>
    <mergeCell ref="AM6:AX6"/>
    <mergeCell ref="L5:T5"/>
    <mergeCell ref="W5:AF5"/>
    <mergeCell ref="A81:AB81"/>
    <mergeCell ref="AC81:AF81"/>
    <mergeCell ref="AP81:AX82"/>
    <mergeCell ref="AG81:AO82"/>
    <mergeCell ref="A82:AB82"/>
    <mergeCell ref="AC82:AF82"/>
    <mergeCell ref="A79:AB79"/>
    <mergeCell ref="AC79:AF79"/>
    <mergeCell ref="AG79:AO80"/>
    <mergeCell ref="AP79:AX80"/>
    <mergeCell ref="A80:AB80"/>
    <mergeCell ref="AC80:AF80"/>
    <mergeCell ref="A77:AB77"/>
    <mergeCell ref="AC77:AF77"/>
    <mergeCell ref="AG77:AO78"/>
    <mergeCell ref="AP77:AX78"/>
    <mergeCell ref="A78:AB78"/>
    <mergeCell ref="AC78:AF78"/>
    <mergeCell ref="A75:AB75"/>
    <mergeCell ref="AC75:AF75"/>
    <mergeCell ref="AG75:AO76"/>
    <mergeCell ref="AP75:AX76"/>
    <mergeCell ref="A76:AB76"/>
    <mergeCell ref="AC76:AF76"/>
    <mergeCell ref="A73:AB73"/>
    <mergeCell ref="AC73:AF73"/>
    <mergeCell ref="AG73:AO73"/>
    <mergeCell ref="AP73:AX73"/>
    <mergeCell ref="AS12:AX13"/>
    <mergeCell ref="AM8:AX8"/>
    <mergeCell ref="AP70:AX70"/>
    <mergeCell ref="A74:AB74"/>
    <mergeCell ref="AC74:AF74"/>
    <mergeCell ref="AG74:AO74"/>
    <mergeCell ref="AP74:AX74"/>
    <mergeCell ref="A70:AB70"/>
    <mergeCell ref="AC70:AF70"/>
    <mergeCell ref="A71:AB71"/>
    <mergeCell ref="A67:AB67"/>
    <mergeCell ref="AC67:AF67"/>
    <mergeCell ref="A68:AB68"/>
    <mergeCell ref="AC68:AF68"/>
    <mergeCell ref="AG57:AO57"/>
    <mergeCell ref="AP57:AX57"/>
    <mergeCell ref="AC69:AF69"/>
    <mergeCell ref="AG69:AO69"/>
    <mergeCell ref="AP69:AX69"/>
    <mergeCell ref="AG68:AO68"/>
    <mergeCell ref="AP68:AX68"/>
    <mergeCell ref="AP58:AX59"/>
    <mergeCell ref="AG58:AO59"/>
    <mergeCell ref="AC64:AF64"/>
    <mergeCell ref="A65:AB65"/>
    <mergeCell ref="AC65:AF65"/>
    <mergeCell ref="A66:AB66"/>
    <mergeCell ref="AC66:AF66"/>
    <mergeCell ref="AP66:AX67"/>
    <mergeCell ref="AG66:AO67"/>
    <mergeCell ref="AG65:AO65"/>
    <mergeCell ref="AP65:AX65"/>
    <mergeCell ref="AG64:AO64"/>
    <mergeCell ref="AP64:AX64"/>
    <mergeCell ref="A63:AB63"/>
    <mergeCell ref="AC63:AF63"/>
    <mergeCell ref="AG63:AO63"/>
    <mergeCell ref="AP63:AX63"/>
    <mergeCell ref="A64:AB64"/>
    <mergeCell ref="A62:AB62"/>
    <mergeCell ref="AC62:AF62"/>
    <mergeCell ref="AG61:AO61"/>
    <mergeCell ref="AP61:AX61"/>
    <mergeCell ref="AG62:AO62"/>
    <mergeCell ref="AP62:AX62"/>
    <mergeCell ref="A61:AB61"/>
    <mergeCell ref="AC61:AF61"/>
    <mergeCell ref="AC59:AF59"/>
    <mergeCell ref="A58:AB58"/>
    <mergeCell ref="AC58:AF58"/>
    <mergeCell ref="A56:AB56"/>
    <mergeCell ref="AC56:AF56"/>
    <mergeCell ref="A57:AB57"/>
    <mergeCell ref="AC57:AF57"/>
    <mergeCell ref="A59:AB59"/>
  </mergeCells>
  <dataValidations count="8">
    <dataValidation type="textLength" operator="lessThanOrEqual" allowBlank="1" showInputMessage="1" showErrorMessage="1" errorTitle="Ошибка ввода" error="Вводимое значение должно быть&#10;текстом длиной до 254 символов" sqref="A56:AB57 A26:AB26 A74:AB74">
      <formula1>254</formula1>
    </dataValidation>
    <dataValidation type="decimal" allowBlank="1" showInputMessage="1" showErrorMessage="1" errorTitle="Ошибка ввода" error="Вводимое значение должно быть действительным  числом длиной до&#10;двенадцати разрядов" sqref="AG39:AX59 AG20:AX21 AG24:AX35 AG65:AX82">
      <formula1>-99999999999</formula1>
      <formula2>999999999999</formula2>
    </dataValidation>
    <dataValidation type="textLength" operator="lessThanOrEqual" allowBlank="1" showInputMessage="1" showErrorMessage="1" prompt="Прочие расходы по текущей деятельности, в том числе" errorTitle="Ошибка ввода" error="Вводимое значение должно быть&#10;текстом длиной до 254 символов" sqref="A34:AB34">
      <formula1>254</formula1>
    </dataValidation>
    <dataValidation showInputMessage="1" showErrorMessage="1" sqref="J14:AB14"/>
    <dataValidation type="list" allowBlank="1" showInputMessage="1" showErrorMessage="1" promptTitle="Ввод ОКЕИ" prompt="Выберите значение кода ОКЕИ из выпадающего списка" errorTitle="Ошибка ввода" error="Введенный код ОКЕИ неверен - допустимые значения: 384, 385" sqref="AM14:AX14">
      <formula1>Код</formula1>
    </dataValidation>
    <dataValidation type="textLength" operator="lessThanOrEqual" allowBlank="1" showInputMessage="1" showErrorMessage="1" prompt="в том числе" errorTitle="Ошибка ввода" error="Вводимое значение должно быть&#10;текстом длиной до 254 символов" sqref="A47:AB47">
      <formula1>254</formula1>
    </dataValidation>
    <dataValidation type="textLength" operator="lessThanOrEqual" allowBlank="1" showInputMessage="1" showErrorMessage="1" prompt="Прочие доходы, в том числе" errorTitle="Ошибка ввода" error="Вводимое значение должно быть&#10;текстом длиной до 254 символов" sqref="A69:AB69">
      <formula1>254</formula1>
    </dataValidation>
    <dataValidation type="textLength" operator="lessThanOrEqual" allowBlank="1" showInputMessage="1" showErrorMessage="1" prompt="Прочие расходы, в том числе" errorTitle="Ошибка ввода" error="Вводимое значение должно быть&#10;текстом длиной до 254 символов" sqref="A73:AB73">
      <formula1>254</formula1>
    </dataValidation>
  </dataValidations>
  <printOptions/>
  <pageMargins left="0.7874015748031497" right="0.7874015748031497" top="0.5905511811023623" bottom="0.3937007874015748" header="0" footer="0"/>
  <pageSetup blackAndWhite="1" horizontalDpi="300" verticalDpi="300" orientation="portrait" paperSize="9" scale="97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Калуга Астрал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(форма 4) (с января 2009)</dc:title>
  <dc:subject/>
  <dc:creator>Николай Федячкин</dc:creator>
  <cp:keywords/>
  <dc:description/>
  <cp:lastModifiedBy>shuvalovoe</cp:lastModifiedBy>
  <cp:lastPrinted>2008-03-20T10:01:06Z</cp:lastPrinted>
  <dcterms:created xsi:type="dcterms:W3CDTF">2001-08-14T10:38:01Z</dcterms:created>
  <dcterms:modified xsi:type="dcterms:W3CDTF">2011-05-11T08:51:26Z</dcterms:modified>
  <cp:category/>
  <cp:version/>
  <cp:contentType/>
  <cp:contentStatus/>
</cp:coreProperties>
</file>