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8640" firstSheet="3" activeTab="3"/>
  </bookViews>
  <sheets>
    <sheet name="ОпТ" sheetId="1" state="veryHidden" r:id="rId1"/>
    <sheet name="ОпФ" sheetId="2" state="veryHidden" r:id="rId2"/>
    <sheet name="СодФ" sheetId="3" state="veryHidden" r:id="rId3"/>
    <sheet name="Баланс ф3" sheetId="4" r:id="rId4"/>
  </sheets>
  <externalReferences>
    <externalReference r:id="rId7"/>
  </externalReferences>
  <definedNames>
    <definedName name="cross">'СодФ'!$A$37:$A$280</definedName>
    <definedName name="crossR">'СодФ'!$B$37:$B$280</definedName>
    <definedName name="format">'ОпТ'!$E$2</definedName>
    <definedName name="period">'ОпТ'!$E$3</definedName>
    <definedName name="perno">'ОпТ'!$E$4</definedName>
    <definedName name="год_отчетности">'ОпТ'!$C$5</definedName>
    <definedName name="дата_начала">'ОпТ'!$C$7</definedName>
    <definedName name="дата_отчетности">'ОпТ'!$C$6</definedName>
    <definedName name="ИМНС">'ОпТ'!$G$2</definedName>
    <definedName name="ИМНСЛОКАЛ">'ОпТ'!$G$4</definedName>
    <definedName name="ИМНСРЕКВ">'ОпТ'!$G$3</definedName>
    <definedName name="имя_таблицы">'ОпТ'!$B$2</definedName>
    <definedName name="имя_формы">'ОпТ'!$B$3</definedName>
    <definedName name="Код">'СодФ'!$A$284:$A$285</definedName>
    <definedName name="КонПериодОтч">'ОпТ'!$B$7</definedName>
    <definedName name="НАИМИМНС">'ОпТ'!$G$5</definedName>
    <definedName name="НАИМИМНСЛОКАЛ">'ОпТ'!$G$7</definedName>
    <definedName name="НАИМИМНСРЕКВ">'ОпТ'!$G$6</definedName>
    <definedName name="НачПериодОтч">'ОпТ'!$C$7</definedName>
    <definedName name="номер_отчетности">'ОпТ'!$C$8</definedName>
    <definedName name="_xlnm.Print_Area" localSheetId="3">'Баланс ф3'!$A$1:$AX$158</definedName>
    <definedName name="_xlnm.Print_Area" localSheetId="2">'СодФ'!$A$36:$I$280</definedName>
    <definedName name="отчетный_период">'ОпТ'!$C$4</definedName>
    <definedName name="П000010001000">'Баланс ф3'!$AM$14</definedName>
    <definedName name="П000010001003">'Баланс ф3'!$U$23</definedName>
    <definedName name="П000010001004">'Баланс ф3'!$AA$23</definedName>
    <definedName name="П000010001005">'Баланс ф3'!$AG$23</definedName>
    <definedName name="П000010001006">'Баланс ф3'!$AM$23</definedName>
    <definedName name="П000010001007">'Баланс ф3'!$AS$23</definedName>
    <definedName name="П000010002006">'Баланс ф3'!$AM$26</definedName>
    <definedName name="П000010002007">'Баланс ф3'!$AS$26</definedName>
    <definedName name="П000010003004">'Баланс ф3'!$AA$27</definedName>
    <definedName name="П000010003006">'Баланс ф3'!$AM$27</definedName>
    <definedName name="П000010003007">'Баланс ф3'!$AS$27</definedName>
    <definedName name="П000010004004">'Баланс ф3'!$AA$29</definedName>
    <definedName name="П000010004005">'Баланс ф3'!$AG$29</definedName>
    <definedName name="П000010004006">'Баланс ф3'!$AM$29</definedName>
    <definedName name="П000010004007">'Баланс ф3'!$AS$29</definedName>
    <definedName name="П000010004101_">'Баланс ф3'!$A$30</definedName>
    <definedName name="П000010004104_">'Баланс ф3'!$AA$30</definedName>
    <definedName name="П000010004105_">'Баланс ф3'!$AG$30</definedName>
    <definedName name="П000010004106_">'Баланс ф3'!$AM$30</definedName>
    <definedName name="П000010004107_">'Баланс ф3'!$AS$30</definedName>
    <definedName name="П000010005003">'Баланс ф3'!$U$32</definedName>
    <definedName name="П000010005004">'Баланс ф3'!$AA$32</definedName>
    <definedName name="П000010005005">'Баланс ф3'!$AG$32</definedName>
    <definedName name="П000010005006">'Баланс ф3'!$AM$32</definedName>
    <definedName name="П000010005007">'Баланс ф3'!$AS$32</definedName>
    <definedName name="П000010006004">'Баланс ф3'!$AA$34</definedName>
    <definedName name="П000010006007">'Баланс ф3'!$AS$34</definedName>
    <definedName name="П000010007006">'Баланс ф3'!$AM$36</definedName>
    <definedName name="П000010007007">'Баланс ф3'!$AS$36</definedName>
    <definedName name="П000010008006">'Баланс ф3'!$AM$37</definedName>
    <definedName name="П000010008007">'Баланс ф3'!$AS$37</definedName>
    <definedName name="П000010011005">'Баланс ф3'!$AG$38</definedName>
    <definedName name="П000010011006">'Баланс ф3'!$AM$38</definedName>
    <definedName name="П000010011007">'Баланс ф3'!$AS$38</definedName>
    <definedName name="П000010012103">'Баланс ф3'!$U$41</definedName>
    <definedName name="П000010012104">'Баланс ф3'!$AA$41</definedName>
    <definedName name="П000010012105">'Баланс ф3'!$AG$41</definedName>
    <definedName name="П000010012106">'Баланс ф3'!$AM$41</definedName>
    <definedName name="П000010012107">'Баланс ф3'!$AS$41</definedName>
    <definedName name="П000010012203">'Баланс ф3'!$U$42</definedName>
    <definedName name="П000010012204">'Баланс ф3'!$AA$42</definedName>
    <definedName name="П000010012205">'Баланс ф3'!$AG$42</definedName>
    <definedName name="П000010012206">'Баланс ф3'!$AM$42</definedName>
    <definedName name="П000010012207">'Баланс ф3'!$AS$42</definedName>
    <definedName name="П000010012303">'Баланс ф3'!$U$44</definedName>
    <definedName name="П000010012306">'Баланс ф3'!$AM$44</definedName>
    <definedName name="П000010012307">'Баланс ф3'!$AS$44</definedName>
    <definedName name="П000010012403">'Баланс ф3'!$U$46</definedName>
    <definedName name="П000010012404">'Баланс ф3'!$AA$46</definedName>
    <definedName name="П000010012405">'Баланс ф3'!$AG$46</definedName>
    <definedName name="П000010012406">'Баланс ф3'!$AM$46</definedName>
    <definedName name="П000010012407">'Баланс ф3'!$AS$46</definedName>
    <definedName name="П000010012501_">'Баланс ф3'!$A$47</definedName>
    <definedName name="П000010012503_">'Баланс ф3'!$U$47</definedName>
    <definedName name="П000010012504_">'Баланс ф3'!$AA$47</definedName>
    <definedName name="П000010012505_">'Баланс ф3'!$AG$47</definedName>
    <definedName name="П000010012506_">'Баланс ф3'!$AM$47</definedName>
    <definedName name="П000010012507_">'Баланс ф3'!$AS$47</definedName>
    <definedName name="П000010013103">'Баланс ф3'!$U$50</definedName>
    <definedName name="П000010013107">'Баланс ф3'!$AS$50</definedName>
    <definedName name="П000010013203">'Баланс ф3'!$U$51</definedName>
    <definedName name="П000010013207">'Баланс ф3'!$AS$51</definedName>
    <definedName name="П000010013303">'Баланс ф3'!$U$52</definedName>
    <definedName name="П000010013306">'Баланс ф3'!$AM$52</definedName>
    <definedName name="П000010013307">'Баланс ф3'!$AS$52</definedName>
    <definedName name="П000010013403">'Баланс ф3'!$U$54</definedName>
    <definedName name="П000010013404">'Баланс ф3'!$AA$54</definedName>
    <definedName name="П000010013405">'Баланс ф3'!$AG$54</definedName>
    <definedName name="П000010013406">'Баланс ф3'!$AM$54</definedName>
    <definedName name="П000010013407">'Баланс ф3'!$AS$54</definedName>
    <definedName name="П000010013501_">'Баланс ф3'!$A$55</definedName>
    <definedName name="П000010013503_">'Баланс ф3'!$U$55</definedName>
    <definedName name="П000010013504_">'Баланс ф3'!$AA$55</definedName>
    <definedName name="П000010013505_">'Баланс ф3'!$AG$55</definedName>
    <definedName name="П000010013506_">'Баланс ф3'!$AM$55</definedName>
    <definedName name="П000010013507_">'Баланс ф3'!$AS$55</definedName>
    <definedName name="П000010015003">'Баланс ф3'!$U$56</definedName>
    <definedName name="П000010015004">'Баланс ф3'!$AA$56</definedName>
    <definedName name="П000010015005">'Баланс ф3'!$AG$56</definedName>
    <definedName name="П000010015006">'Баланс ф3'!$AM$56</definedName>
    <definedName name="П000010015007">'Баланс ф3'!$AS$56</definedName>
    <definedName name="П000010016006">'Баланс ф3'!$AM$59</definedName>
    <definedName name="П000010016007">'Баланс ф3'!$AS$59</definedName>
    <definedName name="П000010017004">'Баланс ф3'!$AA$60</definedName>
    <definedName name="П000010017006">'Баланс ф3'!$AM$60</definedName>
    <definedName name="П000010017007">'Баланс ф3'!$AS$60</definedName>
    <definedName name="П000010017104">'Баланс ф3'!$AA$62</definedName>
    <definedName name="П000010017105">'Баланс ф3'!$AG$62</definedName>
    <definedName name="П000010017106">'Баланс ф3'!$AM$62</definedName>
    <definedName name="П000010017107">'Баланс ф3'!$AS$62</definedName>
    <definedName name="П000010017201_">'Баланс ф3'!$A$63</definedName>
    <definedName name="П000010017204_">'Баланс ф3'!$AA$63</definedName>
    <definedName name="П000010017205_">'Баланс ф3'!$AG$63</definedName>
    <definedName name="П000010017206_">'Баланс ф3'!$AM$63</definedName>
    <definedName name="П000010017207_">'Баланс ф3'!$AS$63</definedName>
    <definedName name="П000010018003">'Баланс ф3'!$U$65</definedName>
    <definedName name="П000010018004">'Баланс ф3'!$AA$65</definedName>
    <definedName name="П000010018005">'Баланс ф3'!$AG$65</definedName>
    <definedName name="П000010018006">'Баланс ф3'!$AM$65</definedName>
    <definedName name="П000010018007">'Баланс ф3'!$AS$65</definedName>
    <definedName name="П000010019004">'Баланс ф3'!$AA$67</definedName>
    <definedName name="П000010019007">'Баланс ф3'!$AS$67</definedName>
    <definedName name="П000010020006">'Баланс ф3'!$AM$69</definedName>
    <definedName name="П000010020007">'Баланс ф3'!$AS$69</definedName>
    <definedName name="П000010021006">'Баланс ф3'!$AM$70</definedName>
    <definedName name="П000010021007">'Баланс ф3'!$AS$70</definedName>
    <definedName name="П000010022005">'Баланс ф3'!$AG$77</definedName>
    <definedName name="П000010022006">'Баланс ф3'!$AM$77</definedName>
    <definedName name="П000010022007">'Баланс ф3'!$AS$77</definedName>
    <definedName name="П000010023003">'Баланс ф3'!$U$80</definedName>
    <definedName name="П000010023004">'Баланс ф3'!$AA$80</definedName>
    <definedName name="П000010023005">'Баланс ф3'!$AG$80</definedName>
    <definedName name="П000010023006">'Баланс ф3'!$AM$80</definedName>
    <definedName name="П000010023007">'Баланс ф3'!$AS$80</definedName>
    <definedName name="П000010024003">'Баланс ф3'!$U$81</definedName>
    <definedName name="П000010024004">'Баланс ф3'!$AA$81</definedName>
    <definedName name="П000010024005">'Баланс ф3'!$AG$81</definedName>
    <definedName name="П000010024006">'Баланс ф3'!$AM$81</definedName>
    <definedName name="П000010024007">'Баланс ф3'!$AS$81</definedName>
    <definedName name="П000010025003">'Баланс ф3'!$U$83</definedName>
    <definedName name="П000010025006">'Баланс ф3'!$AM$83</definedName>
    <definedName name="П000010025007">'Баланс ф3'!$AS$83</definedName>
    <definedName name="П000010025103">'Баланс ф3'!$U$85</definedName>
    <definedName name="П000010025104">'Баланс ф3'!$AA$85</definedName>
    <definedName name="П000010025105">'Баланс ф3'!$AG$85</definedName>
    <definedName name="П000010025106">'Баланс ф3'!$AM$85</definedName>
    <definedName name="П000010025107">'Баланс ф3'!$AS$85</definedName>
    <definedName name="П000010025201_">'Баланс ф3'!$A$86</definedName>
    <definedName name="П000010025203_">'Баланс ф3'!$U$86</definedName>
    <definedName name="П000010025204_">'Баланс ф3'!$AA$86</definedName>
    <definedName name="П000010025205_">'Баланс ф3'!$AG$86</definedName>
    <definedName name="П000010025206_">'Баланс ф3'!$AM$86</definedName>
    <definedName name="П000010025207_">'Баланс ф3'!$AS$86</definedName>
    <definedName name="П000010026003">'Баланс ф3'!$U$90</definedName>
    <definedName name="П000010026007">'Баланс ф3'!$AS$90</definedName>
    <definedName name="П000010027003">'Баланс ф3'!$U$91</definedName>
    <definedName name="П000010027007">'Баланс ф3'!$AS$91</definedName>
    <definedName name="П000010028003">'Баланс ф3'!$U$92</definedName>
    <definedName name="П000010028006">'Баланс ф3'!$AM$92</definedName>
    <definedName name="П000010028007">'Баланс ф3'!$AS$92</definedName>
    <definedName name="П000010028103">'Баланс ф3'!$U$94</definedName>
    <definedName name="П000010028104">'Баланс ф3'!$AA$94</definedName>
    <definedName name="П000010028105">'Баланс ф3'!$AG$94</definedName>
    <definedName name="П000010028106">'Баланс ф3'!$AM$94</definedName>
    <definedName name="П000010028107">'Баланс ф3'!$AS$94</definedName>
    <definedName name="П000010028201_">'Баланс ф3'!$A$95</definedName>
    <definedName name="П000010028203_">'Баланс ф3'!$U$95</definedName>
    <definedName name="П000010028204_">'Баланс ф3'!$AA$95</definedName>
    <definedName name="П000010028205_">'Баланс ф3'!$AG$95</definedName>
    <definedName name="П000010028206_">'Баланс ф3'!$AM$95</definedName>
    <definedName name="П000010028207_">'Баланс ф3'!$AS$95</definedName>
    <definedName name="П000010029003">'Баланс ф3'!$U$97</definedName>
    <definedName name="П000010029004">'Баланс ф3'!$AA$97</definedName>
    <definedName name="П000010029005">'Баланс ф3'!$AG$97</definedName>
    <definedName name="П000010029006">'Баланс ф3'!$AM$97</definedName>
    <definedName name="П000010029007">'Баланс ф3'!$AS$97</definedName>
    <definedName name="П000010030003">'Баланс ф3'!$AA$107</definedName>
    <definedName name="П000010030004">'Баланс ф3'!$AG$107</definedName>
    <definedName name="П000010030005">'Баланс ф3'!$AM$107</definedName>
    <definedName name="П000010030006">'Баланс ф3'!$AS$107</definedName>
    <definedName name="П000010031003">'Баланс ф3'!$AA$108</definedName>
    <definedName name="П000010031004">'Баланс ф3'!$AG$108</definedName>
    <definedName name="П000010031005">'Баланс ф3'!$AM$108</definedName>
    <definedName name="П000010031006">'Баланс ф3'!$AS$108</definedName>
    <definedName name="П000010031101_">'Баланс ф3'!$A$109</definedName>
    <definedName name="П000010031203_">'Баланс ф3'!$AA$110</definedName>
    <definedName name="П000010031204_">'Баланс ф3'!$AG$110</definedName>
    <definedName name="П000010031205_">'Баланс ф3'!$AM$110</definedName>
    <definedName name="П000010031206_">'Баланс ф3'!$AS$110</definedName>
    <definedName name="П000010031303_">'Баланс ф3'!$AA$111</definedName>
    <definedName name="П000010031304_">'Баланс ф3'!$AG$111</definedName>
    <definedName name="П000010031305_">'Баланс ф3'!$AM$111</definedName>
    <definedName name="П000010031306_">'Баланс ф3'!$AS$111</definedName>
    <definedName name="П000010032003">'Баланс ф3'!$AA$114</definedName>
    <definedName name="П000010032004">'Баланс ф3'!$AG$114</definedName>
    <definedName name="П000010032005">'Баланс ф3'!$AM$114</definedName>
    <definedName name="П000010032006">'Баланс ф3'!$AS$114</definedName>
    <definedName name="П000010033003">'Баланс ф3'!$AA$115</definedName>
    <definedName name="П000010033004">'Баланс ф3'!$AG$115</definedName>
    <definedName name="П000010033005">'Баланс ф3'!$AM$115</definedName>
    <definedName name="П000010033006">'Баланс ф3'!$AS$115</definedName>
    <definedName name="П000010033101_">'Баланс ф3'!$A$116</definedName>
    <definedName name="П000010033203_">'Баланс ф3'!$AA$117</definedName>
    <definedName name="П000010033204_">'Баланс ф3'!$AG$117</definedName>
    <definedName name="П000010033205_">'Баланс ф3'!$AM$117</definedName>
    <definedName name="П000010033206_">'Баланс ф3'!$AS$117</definedName>
    <definedName name="П000010033303_">'Баланс ф3'!$AA$118</definedName>
    <definedName name="П000010033304_">'Баланс ф3'!$AG$118</definedName>
    <definedName name="П000010033305_">'Баланс ф3'!$AM$118</definedName>
    <definedName name="П000010033306_">'Баланс ф3'!$AS$118</definedName>
    <definedName name="П000010034003">'Баланс ф3'!$AA$120</definedName>
    <definedName name="П000010034004">'Баланс ф3'!$AG$120</definedName>
    <definedName name="П000010034005">'Баланс ф3'!$AM$120</definedName>
    <definedName name="П000010034006">'Баланс ф3'!$AS$120</definedName>
    <definedName name="П000010035003">'Баланс ф3'!$AA$121</definedName>
    <definedName name="П000010035004">'Баланс ф3'!$AG$121</definedName>
    <definedName name="П000010035005">'Баланс ф3'!$AM$121</definedName>
    <definedName name="П000010035006">'Баланс ф3'!$AS$121</definedName>
    <definedName name="П000010035101_">'Баланс ф3'!$A$122</definedName>
    <definedName name="П000010035203_">'Баланс ф3'!$AA$123</definedName>
    <definedName name="П000010035204_">'Баланс ф3'!$AG$123</definedName>
    <definedName name="П000010035205_">'Баланс ф3'!$AM$123</definedName>
    <definedName name="П000010035206_">'Баланс ф3'!$AS$123</definedName>
    <definedName name="П000010035303_">'Баланс ф3'!$AA$124</definedName>
    <definedName name="П000010035304_">'Баланс ф3'!$AG$124</definedName>
    <definedName name="П000010035305_">'Баланс ф3'!$AM$124</definedName>
    <definedName name="П000010035306_">'Баланс ф3'!$AS$124</definedName>
    <definedName name="П000010036003">'Баланс ф3'!$AA$128</definedName>
    <definedName name="П000010036004">'Баланс ф3'!$AG$128</definedName>
    <definedName name="П000010036005">'Баланс ф3'!$AM$128</definedName>
    <definedName name="П000010036006">'Баланс ф3'!$AS$128</definedName>
    <definedName name="П000010037003">'Баланс ф3'!$AA$129</definedName>
    <definedName name="П000010037004">'Баланс ф3'!$AG$129</definedName>
    <definedName name="П000010037005">'Баланс ф3'!$AM$129</definedName>
    <definedName name="П000010037006">'Баланс ф3'!$AS$129</definedName>
    <definedName name="П000010037101_">'Баланс ф3'!$A$130</definedName>
    <definedName name="П000010037203_">'Баланс ф3'!$AA$131</definedName>
    <definedName name="П000010037204_">'Баланс ф3'!$AG$131</definedName>
    <definedName name="П000010037205_">'Баланс ф3'!$AM$131</definedName>
    <definedName name="П000010037206_">'Баланс ф3'!$AS$131</definedName>
    <definedName name="П000010037303_">'Баланс ф3'!$AA$132</definedName>
    <definedName name="П000010037304_">'Баланс ф3'!$AG$132</definedName>
    <definedName name="П000010037305_">'Баланс ф3'!$AM$132</definedName>
    <definedName name="П000010037306_">'Баланс ф3'!$AS$132</definedName>
    <definedName name="П000010042003">'Баланс ф3'!$W$139</definedName>
    <definedName name="П000010042004">'Баланс ф3'!$AK$139</definedName>
    <definedName name="П000010043003">'Баланс ф3'!$W$144</definedName>
    <definedName name="П000010043004">'Баланс ф3'!$AD$144</definedName>
    <definedName name="П000010043005">'Баланс ф3'!$AK$144</definedName>
    <definedName name="П000010043006">'Баланс ф3'!$AR$144</definedName>
    <definedName name="П000010043101_">'Баланс ф3'!$A$148</definedName>
    <definedName name="П000010043103_">'Баланс ф3'!$W$148</definedName>
    <definedName name="П000010043104_">'Баланс ф3'!$AD$148</definedName>
    <definedName name="П000010043105_">'Баланс ф3'!$AK$148</definedName>
    <definedName name="П000010043106_">'Баланс ф3'!$AR$148</definedName>
    <definedName name="П000010044003">'Баланс ф3'!$W$149</definedName>
    <definedName name="П000010044004">'Баланс ф3'!$AD$149</definedName>
    <definedName name="П000010044005">'Баланс ф3'!$AK$149</definedName>
    <definedName name="П000010044006">'Баланс ф3'!$AR$149</definedName>
    <definedName name="П000010044101_">'Баланс ф3'!$A$152</definedName>
    <definedName name="П000010044103_">'Баланс ф3'!$W$152</definedName>
    <definedName name="П000010044104_">'Баланс ф3'!$AD$152</definedName>
    <definedName name="П000010044105_">'Баланс ф3'!$AK$152</definedName>
    <definedName name="П000010044106_">'Баланс ф3'!$AR$152</definedName>
    <definedName name="яяя">'ОпТ'!$D$1</definedName>
  </definedNames>
  <calcPr fullCalcOnLoad="1" fullPrecision="0"/>
</workbook>
</file>

<file path=xl/comments1.xml><?xml version="1.0" encoding="utf-8"?>
<comments xmlns="http://schemas.openxmlformats.org/spreadsheetml/2006/main">
  <authors>
    <author>Wldmr</author>
  </authors>
  <commentList>
    <comment ref="A6" authorId="0">
      <text>
        <r>
          <rPr>
            <b/>
            <sz val="8"/>
            <rFont val="Tahoma"/>
            <family val="0"/>
          </rPr>
          <t>Wldmr:</t>
        </r>
        <r>
          <rPr>
            <sz val="8"/>
            <rFont val="Tahoma"/>
            <family val="0"/>
          </rPr>
          <t xml:space="preserve">
посмотреть как правильно вставлять дату</t>
        </r>
      </text>
    </comment>
  </commentList>
</comments>
</file>

<file path=xl/sharedStrings.xml><?xml version="1.0" encoding="utf-8"?>
<sst xmlns="http://schemas.openxmlformats.org/spreadsheetml/2006/main" count="1997" uniqueCount="495">
  <si>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</si>
  <si>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</si>
  <si>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</si>
  <si>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</si>
  <si>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</si>
  <si>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</si>
  <si>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ОКОПФ/ОКФС</t>
  </si>
  <si>
    <t>по ОКЕИ</t>
  </si>
  <si>
    <t>Отчет об изменениях капитала</t>
  </si>
  <si>
    <t>г.</t>
  </si>
  <si>
    <t>0710003</t>
  </si>
  <si>
    <t>Форма № 3 по ОКУД</t>
  </si>
  <si>
    <t>Остаток</t>
  </si>
  <si>
    <t>Поступило</t>
  </si>
  <si>
    <t>в том числе:</t>
  </si>
  <si>
    <t>Форма 0710003 с. 2</t>
  </si>
  <si>
    <t>год</t>
  </si>
  <si>
    <t>Справки</t>
  </si>
  <si>
    <t>Из бюджета</t>
  </si>
  <si>
    <t>Из внебюджетных фондов</t>
  </si>
  <si>
    <t>1) Чистые активы</t>
  </si>
  <si>
    <t>2) Получено на:</t>
  </si>
  <si>
    <t>расходы по обычным видам</t>
  </si>
  <si>
    <t>деятельности — всего</t>
  </si>
  <si>
    <t>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</si>
  <si>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</si>
  <si>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</si>
  <si>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</si>
  <si>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</si>
  <si>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щий год</t>
  </si>
  <si>
    <t>Остаток на начало 
отчетного года</t>
  </si>
  <si>
    <t>по ОКВЭД</t>
  </si>
  <si>
    <t>I. Изменения капитала</t>
  </si>
  <si>
    <t>Показатель</t>
  </si>
  <si>
    <t>наименование</t>
  </si>
  <si>
    <t>код</t>
  </si>
  <si>
    <t>Итого</t>
  </si>
  <si>
    <t>Уставный</t>
  </si>
  <si>
    <t>капитал</t>
  </si>
  <si>
    <t>Добавочный</t>
  </si>
  <si>
    <t>Резервный</t>
  </si>
  <si>
    <t>Изменения в учетной политике</t>
  </si>
  <si>
    <t>Чистая прибыль</t>
  </si>
  <si>
    <t>Остаток на 31 декабря года,</t>
  </si>
  <si>
    <t>предшествующего предыдущему</t>
  </si>
  <si>
    <t>Результат от переоценки</t>
  </si>
  <si>
    <t>объектов основных средств</t>
  </si>
  <si>
    <t>Остаток на 1 января</t>
  </si>
  <si>
    <t>предыдущего года</t>
  </si>
  <si>
    <t>Результат от пересчета</t>
  </si>
  <si>
    <t>иностранных валют</t>
  </si>
  <si>
    <t>200</t>
  </si>
  <si>
    <t>Дивиденды</t>
  </si>
  <si>
    <t>Отчисления в резервный фонд</t>
  </si>
  <si>
    <t>увеличения номинальной</t>
  </si>
  <si>
    <t>стоимости акций</t>
  </si>
  <si>
    <t>реорганизации юридического</t>
  </si>
  <si>
    <t>лица</t>
  </si>
  <si>
    <t>уменьшения номинала акций</t>
  </si>
  <si>
    <t>уменьшения количества акций</t>
  </si>
  <si>
    <t>Остаток на 31 декабря</t>
  </si>
  <si>
    <t>дополнительного выпуска акций</t>
  </si>
  <si>
    <t>Остаток на 1 января отчетного</t>
  </si>
  <si>
    <t>года</t>
  </si>
  <si>
    <t>Нераспреде-</t>
  </si>
  <si>
    <t>ленная при-</t>
  </si>
  <si>
    <t>быль (непок-</t>
  </si>
  <si>
    <t>рытый убыток)</t>
  </si>
  <si>
    <t>за счет:</t>
  </si>
  <si>
    <t>Увеличение величины капитала</t>
  </si>
  <si>
    <t>Уменьшение величины капитала</t>
  </si>
  <si>
    <t>х</t>
  </si>
  <si>
    <t>Остаток на 31 декабря отчетного</t>
  </si>
  <si>
    <t>II. Резервы</t>
  </si>
  <si>
    <t>Форма 0710003 с. 3</t>
  </si>
  <si>
    <t>Использо-</t>
  </si>
  <si>
    <t>вано</t>
  </si>
  <si>
    <t>Резервы, образованные в соответствии</t>
  </si>
  <si>
    <t>Резервы, образованные</t>
  </si>
  <si>
    <t>в соответствии с законодательством:</t>
  </si>
  <si>
    <t>данные предыдущего года</t>
  </si>
  <si>
    <t>данные отчетного года</t>
  </si>
  <si>
    <t>с учредительными документами:</t>
  </si>
  <si>
    <t>Оценочные резервы:</t>
  </si>
  <si>
    <t>Резервы предстоящих расходов:</t>
  </si>
  <si>
    <t>Остаток на конец 
отчетного периода</t>
  </si>
  <si>
    <t>капитальные вложения</t>
  </si>
  <si>
    <t>за отчетный</t>
  </si>
  <si>
    <t>за предыду-</t>
  </si>
  <si>
    <t>(отчетный год)</t>
  </si>
  <si>
    <t>Лист содержания формы</t>
  </si>
  <si>
    <t>Содержание формы отчетности согласно формату</t>
  </si>
  <si>
    <t>Наименование блока</t>
  </si>
  <si>
    <t>Признак обязательности</t>
  </si>
  <si>
    <t>Признак повтора</t>
  </si>
  <si>
    <t>начальный показатель</t>
  </si>
  <si>
    <t>Конечный показатель</t>
  </si>
  <si>
    <t>№таблицы в описании формата</t>
  </si>
  <si>
    <t>Лист описания формы</t>
  </si>
  <si>
    <t>Описание формы отчетности согласно формату</t>
  </si>
  <si>
    <t>Эти столбцы имеют значение (не забудьте про ###)</t>
  </si>
  <si>
    <t>Наименование реквизита</t>
  </si>
  <si>
    <t>Тип</t>
  </si>
  <si>
    <t>Формат</t>
  </si>
  <si>
    <t>Код реквизита</t>
  </si>
  <si>
    <t>Значение реквизита</t>
  </si>
  <si>
    <t>Эти данные менять не нужно, они заполняются автоматически</t>
  </si>
  <si>
    <t>Кириллов Владимир Юрьевич</t>
  </si>
  <si>
    <t>Лист описания таблицы</t>
  </si>
  <si>
    <t>Отчетный период</t>
  </si>
  <si>
    <t>Год отчетности</t>
  </si>
  <si>
    <t>Дата представления формы</t>
  </si>
  <si>
    <t>Дата начала отчетного периода</t>
  </si>
  <si>
    <t>Номер формы отчетности</t>
  </si>
  <si>
    <t>Периодичность отчетности</t>
  </si>
  <si>
    <t>Полугодие</t>
  </si>
  <si>
    <t>9 месяцев</t>
  </si>
  <si>
    <t>Месячная</t>
  </si>
  <si>
    <t>Квартальная</t>
  </si>
  <si>
    <t>Годовая</t>
  </si>
  <si>
    <t>Условия отображения листов</t>
  </si>
  <si>
    <t>имя листа</t>
  </si>
  <si>
    <t>логическое условие скрытия</t>
  </si>
  <si>
    <t>Условие обязательности в формате</t>
  </si>
  <si>
    <t>Полное имя</t>
  </si>
  <si>
    <t>Баланс ф3</t>
  </si>
  <si>
    <t>Признак отчетности</t>
  </si>
  <si>
    <t>О</t>
  </si>
  <si>
    <t>K(1)</t>
  </si>
  <si>
    <t>ПризФОтч</t>
  </si>
  <si>
    <t>Код формы отчетности по классификатору КНД</t>
  </si>
  <si>
    <t>K(7)</t>
  </si>
  <si>
    <t>КНД</t>
  </si>
  <si>
    <t>Наименование формы отчетности</t>
  </si>
  <si>
    <t>Н</t>
  </si>
  <si>
    <t>Т(120)</t>
  </si>
  <si>
    <t>НаимФОтч</t>
  </si>
  <si>
    <t>ОТЧЕТ ОБ ИЗМЕНЕНИЯХ КАПИТАЛА</t>
  </si>
  <si>
    <t>Версия формата отчетности</t>
  </si>
  <si>
    <t>N(7.5)</t>
  </si>
  <si>
    <t>ВерФОтч</t>
  </si>
  <si>
    <t>Период действия версии формата отчетности</t>
  </si>
  <si>
    <t>D(10),</t>
  </si>
  <si>
    <t>D(10)|</t>
  </si>
  <si>
    <t>Е(0)</t>
  </si>
  <si>
    <t>ПериодВерОтч</t>
  </si>
  <si>
    <t>Признак отчетного периода</t>
  </si>
  <si>
    <t>К(1)</t>
  </si>
  <si>
    <t>ПризПериодОтч</t>
  </si>
  <si>
    <t>Начало отчетного периода</t>
  </si>
  <si>
    <t>D(10)</t>
  </si>
  <si>
    <t>НачПериодОтч</t>
  </si>
  <si>
    <t>Конец отчетного периода</t>
  </si>
  <si>
    <t>КонПериодОтч</t>
  </si>
  <si>
    <t>Единица измерения по классификатору ОКЕИ</t>
  </si>
  <si>
    <t>К(3)</t>
  </si>
  <si>
    <t>ОКЕИ</t>
  </si>
  <si>
    <t>Вариант формы отчетности</t>
  </si>
  <si>
    <t>N(3)</t>
  </si>
  <si>
    <t>ВарФОтч</t>
  </si>
  <si>
    <t>Количество показателей в форме отчетности</t>
  </si>
  <si>
    <t>N(10)</t>
  </si>
  <si>
    <t>КолПокФОтч</t>
  </si>
  <si>
    <t>2</t>
  </si>
  <si>
    <t>П000010001003</t>
  </si>
  <si>
    <t>Приложение к приказу Минфина РФ от 22 июля 2003 г. № 67н</t>
  </si>
  <si>
    <t>(с учетом приказа Госкомстата РФ и Минфина РФ</t>
  </si>
  <si>
    <t>от 14 ноября 2003 г. № 475/102н)</t>
  </si>
  <si>
    <t>за 20</t>
  </si>
  <si>
    <t>110</t>
  </si>
  <si>
    <t>121</t>
  </si>
  <si>
    <t>122</t>
  </si>
  <si>
    <t>123</t>
  </si>
  <si>
    <t>131</t>
  </si>
  <si>
    <t>132</t>
  </si>
  <si>
    <t>133</t>
  </si>
  <si>
    <t>100</t>
  </si>
  <si>
    <t>210</t>
  </si>
  <si>
    <t>220</t>
  </si>
  <si>
    <t>П000010015003</t>
  </si>
  <si>
    <t>П000010018003</t>
  </si>
  <si>
    <t>П000010026003</t>
  </si>
  <si>
    <t>П000010029003</t>
  </si>
  <si>
    <t>Организационно-правовая форма</t>
  </si>
  <si>
    <t>Форма собственности</t>
  </si>
  <si>
    <t xml:space="preserve">Единица измерения: </t>
  </si>
  <si>
    <t>Дата (год, месяц, число)</t>
  </si>
  <si>
    <t>Дополнительные данные</t>
  </si>
  <si>
    <t xml:space="preserve">     данные предыдущего года</t>
  </si>
  <si>
    <t xml:space="preserve">     данные отчетного года</t>
  </si>
  <si>
    <t>П000010004007</t>
  </si>
  <si>
    <t>П000010004101</t>
  </si>
  <si>
    <t>П000010004107</t>
  </si>
  <si>
    <t>П000010005003</t>
  </si>
  <si>
    <t>П000010012407</t>
  </si>
  <si>
    <t>П000010012501</t>
  </si>
  <si>
    <t>П000010013103</t>
  </si>
  <si>
    <t>П000010013407</t>
  </si>
  <si>
    <t>П000010013501</t>
  </si>
  <si>
    <t>П000010013507</t>
  </si>
  <si>
    <t>П000010017107</t>
  </si>
  <si>
    <t>П000010017201</t>
  </si>
  <si>
    <t>П000010017207</t>
  </si>
  <si>
    <t>П000010025107</t>
  </si>
  <si>
    <t>П000010025201</t>
  </si>
  <si>
    <t>П000010025207</t>
  </si>
  <si>
    <t>П000010028107</t>
  </si>
  <si>
    <t>П000010028201</t>
  </si>
  <si>
    <t>П000010028207</t>
  </si>
  <si>
    <t>П000010029007</t>
  </si>
  <si>
    <t>П000010030003</t>
  </si>
  <si>
    <t>П000010031006</t>
  </si>
  <si>
    <t>П000010031101</t>
  </si>
  <si>
    <t>П000010031306</t>
  </si>
  <si>
    <t>П000010032003</t>
  </si>
  <si>
    <t>П000010033006</t>
  </si>
  <si>
    <t>П000010034003</t>
  </si>
  <si>
    <t>П000010035006</t>
  </si>
  <si>
    <t>П000010035101</t>
  </si>
  <si>
    <t>П000010035306</t>
  </si>
  <si>
    <t>П000010033101</t>
  </si>
  <si>
    <t>П000010033306</t>
  </si>
  <si>
    <t>П000010036003</t>
  </si>
  <si>
    <t>П000010037006</t>
  </si>
  <si>
    <t>П000010037101</t>
  </si>
  <si>
    <t>П000010037306</t>
  </si>
  <si>
    <t>П000010042003</t>
  </si>
  <si>
    <t>П000010042004</t>
  </si>
  <si>
    <t>П000010043003</t>
  </si>
  <si>
    <t>П000010043006</t>
  </si>
  <si>
    <t>П000010044003</t>
  </si>
  <si>
    <t>П000010044006</t>
  </si>
  <si>
    <t>П000010044101</t>
  </si>
  <si>
    <t>П000010044106</t>
  </si>
  <si>
    <t>П000010043106</t>
  </si>
  <si>
    <t>П000010043101</t>
  </si>
  <si>
    <t>П000010012507</t>
  </si>
  <si>
    <t>cross</t>
  </si>
  <si>
    <t>crossR</t>
  </si>
  <si>
    <t>УстКапитал</t>
  </si>
  <si>
    <t>П000010001004</t>
  </si>
  <si>
    <t>ДобКапитал</t>
  </si>
  <si>
    <t>П000010001005</t>
  </si>
  <si>
    <t>РезКапитал</t>
  </si>
  <si>
    <t>П000010001006</t>
  </si>
  <si>
    <t>НераспПриб</t>
  </si>
  <si>
    <t>П000010001007</t>
  </si>
  <si>
    <t>Итог</t>
  </si>
  <si>
    <t>П000010002006</t>
  </si>
  <si>
    <t>П000010002007</t>
  </si>
  <si>
    <t>П000010003004</t>
  </si>
  <si>
    <t>П000010003006</t>
  </si>
  <si>
    <t>ПереоцОснСр</t>
  </si>
  <si>
    <t>П000010003007</t>
  </si>
  <si>
    <t>ИзмУчПол</t>
  </si>
  <si>
    <t>П000010004004</t>
  </si>
  <si>
    <t>П000010004006</t>
  </si>
  <si>
    <t>П000010004005</t>
  </si>
  <si>
    <t>ДопДан</t>
  </si>
  <si>
    <t>П000010004104</t>
  </si>
  <si>
    <t>П000010004105</t>
  </si>
  <si>
    <t>П000010004106</t>
  </si>
  <si>
    <t>Наименование</t>
  </si>
  <si>
    <t>П000010005004</t>
  </si>
  <si>
    <t>П000010005005</t>
  </si>
  <si>
    <t>П000010005006</t>
  </si>
  <si>
    <t>П000010005007</t>
  </si>
  <si>
    <t>П000010006004</t>
  </si>
  <si>
    <t>П000010006007</t>
  </si>
  <si>
    <t>ПересИнВалют</t>
  </si>
  <si>
    <t>ЧистаяПрибыль</t>
  </si>
  <si>
    <t>П000010007006</t>
  </si>
  <si>
    <t>П000010007007</t>
  </si>
  <si>
    <t>П000010008006</t>
  </si>
  <si>
    <t>П000010008007</t>
  </si>
  <si>
    <t>П000010011005</t>
  </si>
  <si>
    <t>П000010011006</t>
  </si>
  <si>
    <t>П000010011007</t>
  </si>
  <si>
    <t>ОтчислРезФонд</t>
  </si>
  <si>
    <t>П000010012103</t>
  </si>
  <si>
    <t>П000010012107</t>
  </si>
  <si>
    <t>УвеличКапитал</t>
  </si>
  <si>
    <t>П000010012203</t>
  </si>
  <si>
    <t>П000010012207</t>
  </si>
  <si>
    <t>П000010012104</t>
  </si>
  <si>
    <t>П000010012105</t>
  </si>
  <si>
    <t>П000010012106</t>
  </si>
  <si>
    <t>П000010012204</t>
  </si>
  <si>
    <t>П000010012205</t>
  </si>
  <si>
    <t>П000010012206</t>
  </si>
  <si>
    <t>П000010012303</t>
  </si>
  <si>
    <t>П000010012306</t>
  </si>
  <si>
    <t>П000010012307</t>
  </si>
  <si>
    <t>П000010012403</t>
  </si>
  <si>
    <t>П000010012404</t>
  </si>
  <si>
    <t>П000010012405</t>
  </si>
  <si>
    <t>П000010012406</t>
  </si>
  <si>
    <t>Реорганизация</t>
  </si>
  <si>
    <t>Дополн</t>
  </si>
  <si>
    <t>П000010012503</t>
  </si>
  <si>
    <t>П000010012504</t>
  </si>
  <si>
    <t>П000010012505</t>
  </si>
  <si>
    <t>П000010012506</t>
  </si>
  <si>
    <t>УменьшКапитал</t>
  </si>
  <si>
    <t>УменьшНомАкц</t>
  </si>
  <si>
    <t>П000010013107</t>
  </si>
  <si>
    <t>П000010013203</t>
  </si>
  <si>
    <t>П000010013207</t>
  </si>
  <si>
    <t>УменьшКолАкций</t>
  </si>
  <si>
    <t>П000010013303</t>
  </si>
  <si>
    <t>П000010013306</t>
  </si>
  <si>
    <t>П000010013307</t>
  </si>
  <si>
    <t>П000010013403</t>
  </si>
  <si>
    <t>П000010013404</t>
  </si>
  <si>
    <t>П000010013405</t>
  </si>
  <si>
    <t>П000010013406</t>
  </si>
  <si>
    <t>П000010015004</t>
  </si>
  <si>
    <t>П000010015005</t>
  </si>
  <si>
    <t>П000010015006</t>
  </si>
  <si>
    <t>П000010015007</t>
  </si>
  <si>
    <t>П000010016006</t>
  </si>
  <si>
    <t>П000010016007</t>
  </si>
  <si>
    <t>П000010017004</t>
  </si>
  <si>
    <t>П000010017006</t>
  </si>
  <si>
    <t>П000010017007</t>
  </si>
  <si>
    <t>П000010017104</t>
  </si>
  <si>
    <t>П000010017105</t>
  </si>
  <si>
    <t>П000010017106</t>
  </si>
  <si>
    <t>П000010017204</t>
  </si>
  <si>
    <t>П000010017205</t>
  </si>
  <si>
    <t>П000010017206</t>
  </si>
  <si>
    <t>П000010018004</t>
  </si>
  <si>
    <t>П000010018005</t>
  </si>
  <si>
    <t>П000010018006</t>
  </si>
  <si>
    <t>П000010018007</t>
  </si>
  <si>
    <t>П000010019004</t>
  </si>
  <si>
    <t>П000010019007</t>
  </si>
  <si>
    <t>П000010020006</t>
  </si>
  <si>
    <t>П000010020007</t>
  </si>
  <si>
    <t>П000010021006</t>
  </si>
  <si>
    <t>П000010021007</t>
  </si>
  <si>
    <t>П000010022005</t>
  </si>
  <si>
    <t>П000010022006</t>
  </si>
  <si>
    <t>П000010022007</t>
  </si>
  <si>
    <t>П000010023003</t>
  </si>
  <si>
    <t>П000010023004</t>
  </si>
  <si>
    <t>П000010023005</t>
  </si>
  <si>
    <t>П000010023006</t>
  </si>
  <si>
    <t>П000010023007</t>
  </si>
  <si>
    <t>П000010024003</t>
  </si>
  <si>
    <t>П000010024004</t>
  </si>
  <si>
    <t>П000010024005</t>
  </si>
  <si>
    <t>П000010024006</t>
  </si>
  <si>
    <t>П000010024007</t>
  </si>
  <si>
    <t>П000010025003</t>
  </si>
  <si>
    <t>П000010025006</t>
  </si>
  <si>
    <t>П000010025007</t>
  </si>
  <si>
    <t>П000010025103</t>
  </si>
  <si>
    <t>П000010025104</t>
  </si>
  <si>
    <t>П000010025105</t>
  </si>
  <si>
    <t>П000010025106</t>
  </si>
  <si>
    <t>П000010025203</t>
  </si>
  <si>
    <t>П000010025204</t>
  </si>
  <si>
    <t>П000010025205</t>
  </si>
  <si>
    <t>П000010025206</t>
  </si>
  <si>
    <t>П000010026007</t>
  </si>
  <si>
    <t>П000010027003</t>
  </si>
  <si>
    <t>П000010027007</t>
  </si>
  <si>
    <t>П000010028003</t>
  </si>
  <si>
    <t>П000010028006</t>
  </si>
  <si>
    <t>П000010028007</t>
  </si>
  <si>
    <t>П000010028103</t>
  </si>
  <si>
    <t>П000010028104</t>
  </si>
  <si>
    <t>П000010028105</t>
  </si>
  <si>
    <t>П000010028106</t>
  </si>
  <si>
    <t>П000010028203</t>
  </si>
  <si>
    <t>П000010028204</t>
  </si>
  <si>
    <t>П000010028205</t>
  </si>
  <si>
    <t>П000010028206</t>
  </si>
  <si>
    <t>П000010029004</t>
  </si>
  <si>
    <t>П000010029005</t>
  </si>
  <si>
    <t>П000010029006</t>
  </si>
  <si>
    <t>РезЗакон</t>
  </si>
  <si>
    <t>ПредГод</t>
  </si>
  <si>
    <t>СумНач</t>
  </si>
  <si>
    <t>Увелич</t>
  </si>
  <si>
    <t>Уменьш</t>
  </si>
  <si>
    <t>СумКон</t>
  </si>
  <si>
    <t>ОтчГод</t>
  </si>
  <si>
    <t>П000010030004</t>
  </si>
  <si>
    <t>П000010030005</t>
  </si>
  <si>
    <t>П000010030006</t>
  </si>
  <si>
    <t>П000010031003</t>
  </si>
  <si>
    <t>П000010031004</t>
  </si>
  <si>
    <t>П000010031005</t>
  </si>
  <si>
    <t>НаимРез</t>
  </si>
  <si>
    <t>П000010031205</t>
  </si>
  <si>
    <t>П000010031204</t>
  </si>
  <si>
    <t>П000010031203</t>
  </si>
  <si>
    <t>П000010031206</t>
  </si>
  <si>
    <t>П000010031304</t>
  </si>
  <si>
    <t>П000010031303</t>
  </si>
  <si>
    <t>П000010031305</t>
  </si>
  <si>
    <t>РезУчред</t>
  </si>
  <si>
    <t>П000010032004</t>
  </si>
  <si>
    <t>П000010032005</t>
  </si>
  <si>
    <t>П000010032006</t>
  </si>
  <si>
    <t>П000010033003</t>
  </si>
  <si>
    <t>П000010033004</t>
  </si>
  <si>
    <t>П000010033005</t>
  </si>
  <si>
    <t>П000010033203</t>
  </si>
  <si>
    <t>П000010033204</t>
  </si>
  <si>
    <t>П000010033205</t>
  </si>
  <si>
    <t>П000010033206</t>
  </si>
  <si>
    <t>П000010033303</t>
  </si>
  <si>
    <t>П000010033304</t>
  </si>
  <si>
    <t>П000010033305</t>
  </si>
  <si>
    <t>РезОцен</t>
  </si>
  <si>
    <t>П000010034004</t>
  </si>
  <si>
    <t>П000010034005</t>
  </si>
  <si>
    <t>П000010034006</t>
  </si>
  <si>
    <t>П000010035003</t>
  </si>
  <si>
    <t>П000010035004</t>
  </si>
  <si>
    <t>П000010035005</t>
  </si>
  <si>
    <t>П000010035203</t>
  </si>
  <si>
    <t>П000010035303</t>
  </si>
  <si>
    <t>П000010035204</t>
  </si>
  <si>
    <t>П000010035205</t>
  </si>
  <si>
    <t>П000010035206</t>
  </si>
  <si>
    <t>П000010035304</t>
  </si>
  <si>
    <t>П000010035305</t>
  </si>
  <si>
    <t>РезПредРас</t>
  </si>
  <si>
    <t>П000010037003</t>
  </si>
  <si>
    <t>П000010036004</t>
  </si>
  <si>
    <t>П000010036005</t>
  </si>
  <si>
    <t>П000010036006</t>
  </si>
  <si>
    <t>П000010037004</t>
  </si>
  <si>
    <t>П000010037005</t>
  </si>
  <si>
    <t>П000010037203</t>
  </si>
  <si>
    <t>П000010037303</t>
  </si>
  <si>
    <t>П000010037204</t>
  </si>
  <si>
    <t>П000010037205</t>
  </si>
  <si>
    <t>П000010037206</t>
  </si>
  <si>
    <t>П000010037304</t>
  </si>
  <si>
    <t>П000010037305</t>
  </si>
  <si>
    <t>Резервы</t>
  </si>
  <si>
    <t>ЧистАктив</t>
  </si>
  <si>
    <t>БюджОтчГод</t>
  </si>
  <si>
    <t>БюджПредГод</t>
  </si>
  <si>
    <t>ВнеБюджОтчГод</t>
  </si>
  <si>
    <t>ВнеБюджПредГод</t>
  </si>
  <si>
    <t>П000010043004</t>
  </si>
  <si>
    <t>П000010043005</t>
  </si>
  <si>
    <t>П000010043103</t>
  </si>
  <si>
    <t>П000010043104</t>
  </si>
  <si>
    <t>П000010043105</t>
  </si>
  <si>
    <t>П000010044004</t>
  </si>
  <si>
    <t>П000010044005</t>
  </si>
  <si>
    <t>П000010044103</t>
  </si>
  <si>
    <t>П000010044104</t>
  </si>
  <si>
    <t>П000010044105</t>
  </si>
  <si>
    <t>КНД0710003_501.XLS</t>
  </si>
  <si>
    <t>5.01</t>
  </si>
  <si>
    <t>01.01.2009,</t>
  </si>
  <si>
    <t>format</t>
  </si>
  <si>
    <t>period</t>
  </si>
  <si>
    <t>perno</t>
  </si>
  <si>
    <t>3</t>
  </si>
  <si>
    <t>ОтчетИзмКап</t>
  </si>
  <si>
    <t>ИзмКап</t>
  </si>
  <si>
    <t>ДополнитВыпАкций</t>
  </si>
  <si>
    <t>УвеличНомАкц</t>
  </si>
  <si>
    <t>Остаток31дек</t>
  </si>
  <si>
    <t>Остаток1янв</t>
  </si>
  <si>
    <t>ОтчетГод</t>
  </si>
  <si>
    <t>РасОбДеят</t>
  </si>
  <si>
    <t>КапВложВнеоб</t>
  </si>
  <si>
    <t>!ВтчНаим</t>
  </si>
  <si>
    <t>384</t>
  </si>
  <si>
    <t>385</t>
  </si>
  <si>
    <t>П000010001000</t>
  </si>
  <si>
    <t>П000010013503</t>
  </si>
  <si>
    <t>П000010013504</t>
  </si>
  <si>
    <t>П000010013505</t>
  </si>
  <si>
    <t>П000010013506</t>
  </si>
  <si>
    <t>ОстПредПред</t>
  </si>
  <si>
    <t>!ВтчНаимРез</t>
  </si>
  <si>
    <t>5256</t>
  </si>
  <si>
    <t>ИФНС России по Автозаводскому р-ну г.Нижнего Новгорода</t>
  </si>
  <si>
    <t>годовая</t>
  </si>
  <si>
    <t>10</t>
  </si>
  <si>
    <t>21.03.2011</t>
  </si>
  <si>
    <t>01.01.2010</t>
  </si>
  <si>
    <t>0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</si>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</sst>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  <numFmt numFmtId="169" formatCode="[$-419]mmmm;@"/>
    <numFmt numFmtId="170" formatCode="[$-FC19]dd\ mmmm\ yyyy\ \г\.;@"/>
    <numFmt numFmtId="171" formatCode="00"/>
  </numFmts>
  <fonts count="38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b/>
      <sz val="3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7.5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7.5"/>
      <color indexed="9"/>
      <name val="Arial"/>
      <family val="2"/>
    </font>
    <font>
      <sz val="6"/>
      <color indexed="9"/>
      <name val="Arial"/>
      <family val="2"/>
    </font>
    <font>
      <sz val="11"/>
      <color indexed="9"/>
      <name val="Arial"/>
      <family val="2"/>
    </font>
    <font>
      <sz val="3"/>
      <color indexed="9"/>
      <name val="Arial"/>
      <family val="2"/>
    </font>
    <font>
      <sz val="10"/>
      <color indexed="9"/>
      <name val="Arial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16"/>
      <name val="Arial"/>
      <family val="2"/>
    </font>
    <font>
      <sz val="11"/>
      <name val="Times New Roman"/>
      <family val="1"/>
    </font>
    <font>
      <sz val="20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15" fillId="2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0" fillId="4" borderId="0" xfId="0" applyFill="1" applyAlignment="1">
      <alignment wrapText="1"/>
    </xf>
    <xf numFmtId="0" fontId="16" fillId="0" borderId="0" xfId="0" applyFont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49" fontId="0" fillId="4" borderId="0" xfId="0" applyNumberFormat="1" applyFill="1" applyAlignment="1">
      <alignment/>
    </xf>
    <xf numFmtId="14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justify" vertical="top" wrapText="1"/>
    </xf>
    <xf numFmtId="49" fontId="14" fillId="0" borderId="8" xfId="0" applyNumberFormat="1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9" fontId="14" fillId="0" borderId="4" xfId="0" applyNumberFormat="1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horizontal="right"/>
      <protection/>
    </xf>
    <xf numFmtId="0" fontId="30" fillId="0" borderId="0" xfId="0" applyFont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/>
      <protection/>
    </xf>
    <xf numFmtId="49" fontId="30" fillId="0" borderId="3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Alignment="1" applyProtection="1">
      <alignment/>
      <protection/>
    </xf>
    <xf numFmtId="49" fontId="30" fillId="0" borderId="0" xfId="0" applyNumberFormat="1" applyFont="1" applyAlignment="1" applyProtection="1">
      <alignment/>
      <protection/>
    </xf>
    <xf numFmtId="49" fontId="31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" fontId="16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" fontId="22" fillId="0" borderId="0" xfId="0" applyNumberFormat="1" applyFont="1" applyFill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1" fontId="25" fillId="0" borderId="0" xfId="0" applyNumberFormat="1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16" xfId="0" applyFont="1" applyBorder="1" applyAlignment="1" applyProtection="1">
      <alignment shrinkToFit="1"/>
      <protection/>
    </xf>
    <xf numFmtId="0" fontId="4" fillId="0" borderId="0" xfId="0" applyFont="1" applyBorder="1" applyAlignment="1" applyProtection="1">
      <alignment shrinkToFit="1"/>
      <protection/>
    </xf>
    <xf numFmtId="0" fontId="5" fillId="0" borderId="0" xfId="0" applyFont="1" applyAlignment="1" applyProtection="1">
      <alignment horizontal="center"/>
      <protection/>
    </xf>
    <xf numFmtId="0" fontId="14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left"/>
    </xf>
    <xf numFmtId="0" fontId="33" fillId="0" borderId="1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35" fillId="0" borderId="0" xfId="0" applyFont="1" applyFill="1" applyAlignment="1">
      <alignment horizontal="left"/>
    </xf>
    <xf numFmtId="0" fontId="35" fillId="0" borderId="18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35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33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/>
    </xf>
    <xf numFmtId="0" fontId="33" fillId="0" borderId="16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/>
    </xf>
    <xf numFmtId="0" fontId="33" fillId="0" borderId="18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/>
    </xf>
    <xf numFmtId="0" fontId="36" fillId="0" borderId="19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4" fillId="0" borderId="16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1" fontId="2" fillId="5" borderId="20" xfId="0" applyNumberFormat="1" applyFont="1" applyFill="1" applyBorder="1" applyAlignment="1" applyProtection="1">
      <alignment horizontal="center" shrinkToFit="1"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1" fontId="2" fillId="5" borderId="1" xfId="0" applyNumberFormat="1" applyFont="1" applyFill="1" applyBorder="1" applyAlignment="1" applyProtection="1">
      <alignment horizontal="center" shrinkToFit="1"/>
      <protection locked="0"/>
    </xf>
    <xf numFmtId="0" fontId="2" fillId="0" borderId="2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49" fontId="2" fillId="5" borderId="23" xfId="0" applyNumberFormat="1" applyFont="1" applyFill="1" applyBorder="1" applyAlignment="1" applyProtection="1">
      <alignment horizontal="center" shrinkToFit="1"/>
      <protection locked="0"/>
    </xf>
    <xf numFmtId="0" fontId="0" fillId="4" borderId="0" xfId="0" applyFill="1" applyAlignment="1">
      <alignment wrapText="1"/>
    </xf>
    <xf numFmtId="0" fontId="14" fillId="0" borderId="24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justify" vertical="top" wrapText="1"/>
    </xf>
    <xf numFmtId="0" fontId="14" fillId="0" borderId="25" xfId="0" applyFont="1" applyBorder="1" applyAlignment="1">
      <alignment horizontal="center" vertical="top" wrapText="1"/>
    </xf>
    <xf numFmtId="49" fontId="14" fillId="0" borderId="24" xfId="0" applyNumberFormat="1" applyFont="1" applyBorder="1" applyAlignment="1">
      <alignment horizontal="justify" vertical="top" wrapText="1"/>
    </xf>
    <xf numFmtId="49" fontId="14" fillId="0" borderId="25" xfId="0" applyNumberFormat="1" applyFont="1" applyBorder="1" applyAlignment="1">
      <alignment horizontal="justify" vertical="top" wrapText="1"/>
    </xf>
    <xf numFmtId="49" fontId="14" fillId="0" borderId="4" xfId="0" applyNumberFormat="1" applyFont="1" applyBorder="1" applyAlignment="1">
      <alignment horizontal="justify" vertical="top" wrapText="1"/>
    </xf>
    <xf numFmtId="49" fontId="14" fillId="0" borderId="24" xfId="0" applyNumberFormat="1" applyFont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0" fontId="14" fillId="0" borderId="24" xfId="0" applyNumberFormat="1" applyFont="1" applyBorder="1" applyAlignment="1">
      <alignment horizontal="center" vertical="top" wrapText="1"/>
    </xf>
    <xf numFmtId="0" fontId="14" fillId="0" borderId="25" xfId="0" applyNumberFormat="1" applyFont="1" applyBorder="1" applyAlignment="1">
      <alignment horizontal="center" vertical="top" wrapText="1"/>
    </xf>
    <xf numFmtId="0" fontId="14" fillId="0" borderId="4" xfId="0" applyNumberFormat="1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49" fontId="19" fillId="0" borderId="25" xfId="0" applyNumberFormat="1" applyFont="1" applyBorder="1" applyAlignment="1">
      <alignment horizontal="center" vertical="top" wrapText="1"/>
    </xf>
    <xf numFmtId="49" fontId="19" fillId="0" borderId="4" xfId="0" applyNumberFormat="1" applyFont="1" applyBorder="1" applyAlignment="1">
      <alignment horizontal="center" vertical="top" wrapText="1"/>
    </xf>
    <xf numFmtId="0" fontId="14" fillId="0" borderId="24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2" fillId="0" borderId="26" xfId="0" applyFont="1" applyBorder="1" applyAlignment="1" applyProtection="1">
      <alignment horizontal="center"/>
      <protection/>
    </xf>
    <xf numFmtId="49" fontId="2" fillId="5" borderId="27" xfId="0" applyNumberFormat="1" applyFont="1" applyFill="1" applyBorder="1" applyAlignment="1" applyProtection="1">
      <alignment horizontal="center" shrinkToFit="1"/>
      <protection locked="0"/>
    </xf>
    <xf numFmtId="49" fontId="2" fillId="5" borderId="2" xfId="0" applyNumberFormat="1" applyFont="1" applyFill="1" applyBorder="1" applyAlignment="1" applyProtection="1">
      <alignment horizontal="center" shrinkToFit="1"/>
      <protection locked="0"/>
    </xf>
    <xf numFmtId="1" fontId="4" fillId="6" borderId="27" xfId="0" applyNumberFormat="1" applyFont="1" applyFill="1" applyBorder="1" applyAlignment="1" applyProtection="1">
      <alignment horizontal="center" shrinkToFit="1"/>
      <protection/>
    </xf>
    <xf numFmtId="1" fontId="0" fillId="0" borderId="2" xfId="0" applyNumberFormat="1" applyBorder="1" applyAlignment="1" applyProtection="1">
      <alignment shrinkToFit="1"/>
      <protection/>
    </xf>
    <xf numFmtId="1" fontId="0" fillId="0" borderId="23" xfId="0" applyNumberFormat="1" applyBorder="1" applyAlignment="1" applyProtection="1">
      <alignment shrinkToFit="1"/>
      <protection/>
    </xf>
    <xf numFmtId="0" fontId="4" fillId="0" borderId="27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49" fontId="4" fillId="0" borderId="27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1" fontId="4" fillId="5" borderId="27" xfId="0" applyNumberFormat="1" applyFont="1" applyFill="1" applyBorder="1" applyAlignment="1" applyProtection="1">
      <alignment horizontal="center" shrinkToFit="1"/>
      <protection locked="0"/>
    </xf>
    <xf numFmtId="1" fontId="0" fillId="0" borderId="2" xfId="0" applyNumberFormat="1" applyBorder="1" applyAlignment="1" applyProtection="1">
      <alignment shrinkToFit="1"/>
      <protection locked="0"/>
    </xf>
    <xf numFmtId="1" fontId="0" fillId="0" borderId="23" xfId="0" applyNumberFormat="1" applyBorder="1" applyAlignment="1" applyProtection="1">
      <alignment shrinkToFit="1"/>
      <protection locked="0"/>
    </xf>
    <xf numFmtId="1" fontId="0" fillId="5" borderId="2" xfId="0" applyNumberFormat="1" applyFill="1" applyBorder="1" applyAlignment="1" applyProtection="1">
      <alignment shrinkToFit="1"/>
      <protection locked="0"/>
    </xf>
    <xf numFmtId="1" fontId="0" fillId="5" borderId="23" xfId="0" applyNumberFormat="1" applyFill="1" applyBorder="1" applyAlignment="1" applyProtection="1">
      <alignment shrinkToFit="1"/>
      <protection locked="0"/>
    </xf>
    <xf numFmtId="1" fontId="4" fillId="5" borderId="1" xfId="0" applyNumberFormat="1" applyFont="1" applyFill="1" applyBorder="1" applyAlignment="1" applyProtection="1">
      <alignment horizontal="center" shrinkToFit="1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1" fontId="0" fillId="6" borderId="2" xfId="0" applyNumberFormat="1" applyFill="1" applyBorder="1" applyAlignment="1" applyProtection="1">
      <alignment shrinkToFit="1"/>
      <protection/>
    </xf>
    <xf numFmtId="1" fontId="4" fillId="5" borderId="30" xfId="0" applyNumberFormat="1" applyFont="1" applyFill="1" applyBorder="1" applyAlignment="1" applyProtection="1">
      <alignment horizontal="center"/>
      <protection/>
    </xf>
    <xf numFmtId="1" fontId="4" fillId="5" borderId="31" xfId="0" applyNumberFormat="1" applyFont="1" applyFill="1" applyBorder="1" applyAlignment="1" applyProtection="1">
      <alignment horizontal="center"/>
      <protection/>
    </xf>
    <xf numFmtId="1" fontId="4" fillId="5" borderId="32" xfId="0" applyNumberFormat="1" applyFont="1" applyFill="1" applyBorder="1" applyAlignment="1" applyProtection="1">
      <alignment horizontal="center"/>
      <protection/>
    </xf>
    <xf numFmtId="1" fontId="4" fillId="0" borderId="26" xfId="0" applyNumberFormat="1" applyFont="1" applyFill="1" applyBorder="1" applyAlignment="1" applyProtection="1">
      <alignment horizontal="center" shrinkToFit="1"/>
      <protection/>
    </xf>
    <xf numFmtId="0" fontId="4" fillId="0" borderId="33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49" fontId="4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1" fontId="4" fillId="6" borderId="1" xfId="0" applyNumberFormat="1" applyFont="1" applyFill="1" applyBorder="1" applyAlignment="1" applyProtection="1">
      <alignment horizontal="center" shrinkToFit="1"/>
      <protection/>
    </xf>
    <xf numFmtId="1" fontId="4" fillId="6" borderId="37" xfId="0" applyNumberFormat="1" applyFont="1" applyFill="1" applyBorder="1" applyAlignment="1" applyProtection="1">
      <alignment horizontal="center" shrinkToFit="1"/>
      <protection/>
    </xf>
    <xf numFmtId="0" fontId="4" fillId="0" borderId="2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5" borderId="1" xfId="0" applyFont="1" applyFill="1" applyBorder="1" applyAlignment="1" applyProtection="1">
      <alignment/>
      <protection/>
    </xf>
    <xf numFmtId="0" fontId="4" fillId="5" borderId="27" xfId="0" applyFont="1" applyFill="1" applyBorder="1" applyAlignment="1" applyProtection="1">
      <alignment/>
      <protection/>
    </xf>
    <xf numFmtId="49" fontId="4" fillId="0" borderId="38" xfId="0" applyNumberFormat="1" applyFont="1" applyBorder="1" applyAlignment="1" applyProtection="1">
      <alignment horizont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49" fontId="30" fillId="0" borderId="38" xfId="0" applyNumberFormat="1" applyFont="1" applyFill="1" applyBorder="1" applyAlignment="1" applyProtection="1">
      <alignment horizontal="center"/>
      <protection/>
    </xf>
    <xf numFmtId="49" fontId="30" fillId="0" borderId="1" xfId="0" applyNumberFormat="1" applyFont="1" applyFill="1" applyBorder="1" applyAlignment="1" applyProtection="1">
      <alignment horizontal="center"/>
      <protection/>
    </xf>
    <xf numFmtId="49" fontId="30" fillId="0" borderId="37" xfId="0" applyNumberFormat="1" applyFont="1" applyFill="1" applyBorder="1" applyAlignment="1" applyProtection="1">
      <alignment horizontal="center"/>
      <protection/>
    </xf>
    <xf numFmtId="49" fontId="4" fillId="0" borderId="39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center"/>
      <protection/>
    </xf>
    <xf numFmtId="1" fontId="4" fillId="5" borderId="22" xfId="0" applyNumberFormat="1" applyFont="1" applyFill="1" applyBorder="1" applyAlignment="1" applyProtection="1">
      <alignment horizontal="center" shrinkToFit="1"/>
      <protection locked="0"/>
    </xf>
    <xf numFmtId="1" fontId="4" fillId="5" borderId="18" xfId="0" applyNumberFormat="1" applyFont="1" applyFill="1" applyBorder="1" applyAlignment="1" applyProtection="1">
      <alignment horizontal="center" shrinkToFit="1"/>
      <protection locked="0"/>
    </xf>
    <xf numFmtId="1" fontId="4" fillId="5" borderId="41" xfId="0" applyNumberFormat="1" applyFont="1" applyFill="1" applyBorder="1" applyAlignment="1" applyProtection="1">
      <alignment horizontal="center" shrinkToFit="1"/>
      <protection locked="0"/>
    </xf>
    <xf numFmtId="1" fontId="4" fillId="5" borderId="33" xfId="0" applyNumberFormat="1" applyFont="1" applyFill="1" applyBorder="1" applyAlignment="1" applyProtection="1">
      <alignment horizontal="center" shrinkToFit="1"/>
      <protection locked="0"/>
    </xf>
    <xf numFmtId="1" fontId="4" fillId="5" borderId="16" xfId="0" applyNumberFormat="1" applyFont="1" applyFill="1" applyBorder="1" applyAlignment="1" applyProtection="1">
      <alignment horizontal="center" shrinkToFit="1"/>
      <protection locked="0"/>
    </xf>
    <xf numFmtId="1" fontId="4" fillId="5" borderId="36" xfId="0" applyNumberFormat="1" applyFont="1" applyFill="1" applyBorder="1" applyAlignment="1" applyProtection="1">
      <alignment horizont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shrinkToFit="1"/>
      <protection/>
    </xf>
    <xf numFmtId="1" fontId="4" fillId="5" borderId="1" xfId="0" applyNumberFormat="1" applyFont="1" applyFill="1" applyBorder="1" applyAlignment="1" applyProtection="1">
      <alignment horizontal="center" shrinkToFit="1"/>
      <protection locked="0"/>
    </xf>
    <xf numFmtId="1" fontId="4" fillId="5" borderId="26" xfId="0" applyNumberFormat="1" applyFont="1" applyFill="1" applyBorder="1" applyAlignment="1" applyProtection="1">
      <alignment horizontal="center" shrinkToFit="1"/>
      <protection locked="0"/>
    </xf>
    <xf numFmtId="0" fontId="4" fillId="0" borderId="26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49" fontId="4" fillId="0" borderId="42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49" fontId="5" fillId="0" borderId="42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left" indent="1"/>
      <protection/>
    </xf>
    <xf numFmtId="0" fontId="4" fillId="0" borderId="33" xfId="0" applyFont="1" applyBorder="1" applyAlignment="1" applyProtection="1">
      <alignment horizontal="left" indent="1"/>
      <protection/>
    </xf>
    <xf numFmtId="0" fontId="4" fillId="0" borderId="1" xfId="0" applyFont="1" applyBorder="1" applyAlignment="1" applyProtection="1">
      <alignment horizontal="left" indent="1"/>
      <protection/>
    </xf>
    <xf numFmtId="0" fontId="4" fillId="0" borderId="27" xfId="0" applyFont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 horizontal="left" indent="1"/>
      <protection/>
    </xf>
    <xf numFmtId="0" fontId="4" fillId="0" borderId="22" xfId="0" applyFont="1" applyBorder="1" applyAlignment="1" applyProtection="1">
      <alignment horizontal="left" indent="1"/>
      <protection/>
    </xf>
    <xf numFmtId="0" fontId="4" fillId="0" borderId="26" xfId="0" applyFont="1" applyBorder="1" applyAlignment="1" applyProtection="1">
      <alignment horizontal="left" indent="1"/>
      <protection/>
    </xf>
    <xf numFmtId="0" fontId="4" fillId="0" borderId="13" xfId="0" applyFont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 horizontal="left" wrapText="1" indent="1"/>
      <protection/>
    </xf>
    <xf numFmtId="49" fontId="4" fillId="5" borderId="1" xfId="0" applyNumberFormat="1" applyFont="1" applyFill="1" applyBorder="1" applyAlignment="1" applyProtection="1">
      <alignment horizontal="left" shrinkToFit="1"/>
      <protection locked="0"/>
    </xf>
    <xf numFmtId="49" fontId="4" fillId="5" borderId="27" xfId="0" applyNumberFormat="1" applyFont="1" applyFill="1" applyBorder="1" applyAlignment="1" applyProtection="1">
      <alignment horizontal="left" shrinkToFit="1"/>
      <protection locked="0"/>
    </xf>
    <xf numFmtId="0" fontId="4" fillId="0" borderId="40" xfId="0" applyFont="1" applyBorder="1" applyAlignment="1" applyProtection="1">
      <alignment horizontal="left" wrapText="1" indent="1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1" fontId="4" fillId="5" borderId="30" xfId="0" applyNumberFormat="1" applyFont="1" applyFill="1" applyBorder="1" applyAlignment="1" applyProtection="1">
      <alignment horizontal="center" shrinkToFit="1"/>
      <protection/>
    </xf>
    <xf numFmtId="1" fontId="4" fillId="5" borderId="31" xfId="0" applyNumberFormat="1" applyFont="1" applyFill="1" applyBorder="1" applyAlignment="1" applyProtection="1">
      <alignment horizontal="center" shrinkToFit="1"/>
      <protection/>
    </xf>
    <xf numFmtId="1" fontId="4" fillId="5" borderId="32" xfId="0" applyNumberFormat="1" applyFont="1" applyFill="1" applyBorder="1" applyAlignment="1" applyProtection="1">
      <alignment horizontal="center" shrinkToFi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1" fontId="4" fillId="6" borderId="43" xfId="0" applyNumberFormat="1" applyFont="1" applyFill="1" applyBorder="1" applyAlignment="1" applyProtection="1">
      <alignment horizontal="center" shrinkToFit="1"/>
      <protection/>
    </xf>
    <xf numFmtId="1" fontId="4" fillId="6" borderId="44" xfId="0" applyNumberFormat="1" applyFont="1" applyFill="1" applyBorder="1" applyAlignment="1" applyProtection="1">
      <alignment horizontal="center" shrinkToFit="1"/>
      <protection/>
    </xf>
    <xf numFmtId="1" fontId="4" fillId="6" borderId="45" xfId="0" applyNumberFormat="1" applyFont="1" applyFill="1" applyBorder="1" applyAlignment="1" applyProtection="1">
      <alignment horizontal="center" shrinkToFit="1"/>
      <protection/>
    </xf>
    <xf numFmtId="1" fontId="4" fillId="6" borderId="33" xfId="0" applyNumberFormat="1" applyFont="1" applyFill="1" applyBorder="1" applyAlignment="1" applyProtection="1">
      <alignment horizontal="center" shrinkToFit="1"/>
      <protection/>
    </xf>
    <xf numFmtId="1" fontId="4" fillId="6" borderId="16" xfId="0" applyNumberFormat="1" applyFont="1" applyFill="1" applyBorder="1" applyAlignment="1" applyProtection="1">
      <alignment horizontal="center" shrinkToFit="1"/>
      <protection/>
    </xf>
    <xf numFmtId="1" fontId="4" fillId="6" borderId="36" xfId="0" applyNumberFormat="1" applyFont="1" applyFill="1" applyBorder="1" applyAlignment="1" applyProtection="1">
      <alignment horizontal="center" shrinkToFit="1"/>
      <protection/>
    </xf>
    <xf numFmtId="1" fontId="4" fillId="6" borderId="22" xfId="0" applyNumberFormat="1" applyFont="1" applyFill="1" applyBorder="1" applyAlignment="1" applyProtection="1">
      <alignment horizontal="center" shrinkToFit="1"/>
      <protection/>
    </xf>
    <xf numFmtId="1" fontId="4" fillId="6" borderId="18" xfId="0" applyNumberFormat="1" applyFont="1" applyFill="1" applyBorder="1" applyAlignment="1" applyProtection="1">
      <alignment horizontal="center" shrinkToFit="1"/>
      <protection/>
    </xf>
    <xf numFmtId="1" fontId="4" fillId="6" borderId="41" xfId="0" applyNumberFormat="1" applyFont="1" applyFill="1" applyBorder="1" applyAlignment="1" applyProtection="1">
      <alignment horizontal="center" shrinkToFit="1"/>
      <protection/>
    </xf>
    <xf numFmtId="1" fontId="4" fillId="6" borderId="26" xfId="0" applyNumberFormat="1" applyFont="1" applyFill="1" applyBorder="1" applyAlignment="1" applyProtection="1">
      <alignment horizontal="center" shrinkToFit="1"/>
      <protection/>
    </xf>
    <xf numFmtId="0" fontId="4" fillId="0" borderId="1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49" fontId="5" fillId="0" borderId="15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14" xfId="0" applyNumberFormat="1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 vertical="top"/>
      <protection/>
    </xf>
    <xf numFmtId="0" fontId="4" fillId="5" borderId="22" xfId="0" applyFont="1" applyFill="1" applyBorder="1" applyAlignment="1" applyProtection="1">
      <alignment horizontal="center"/>
      <protection/>
    </xf>
    <xf numFmtId="0" fontId="4" fillId="5" borderId="18" xfId="0" applyFont="1" applyFill="1" applyBorder="1" applyAlignment="1" applyProtection="1">
      <alignment horizontal="center"/>
      <protection/>
    </xf>
    <xf numFmtId="0" fontId="4" fillId="5" borderId="46" xfId="0" applyFont="1" applyFill="1" applyBorder="1" applyAlignment="1" applyProtection="1">
      <alignment horizontal="center"/>
      <protection/>
    </xf>
    <xf numFmtId="49" fontId="4" fillId="0" borderId="47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41" xfId="0" applyNumberFormat="1" applyFont="1" applyBorder="1" applyAlignment="1" applyProtection="1">
      <alignment horizontal="center"/>
      <protection/>
    </xf>
    <xf numFmtId="1" fontId="4" fillId="5" borderId="43" xfId="0" applyNumberFormat="1" applyFont="1" applyFill="1" applyBorder="1" applyAlignment="1" applyProtection="1">
      <alignment horizontal="center" shrinkToFit="1"/>
      <protection locked="0"/>
    </xf>
    <xf numFmtId="1" fontId="4" fillId="5" borderId="44" xfId="0" applyNumberFormat="1" applyFont="1" applyFill="1" applyBorder="1" applyAlignment="1" applyProtection="1">
      <alignment horizontal="center" shrinkToFit="1"/>
      <protection locked="0"/>
    </xf>
    <xf numFmtId="1" fontId="4" fillId="5" borderId="45" xfId="0" applyNumberFormat="1" applyFont="1" applyFill="1" applyBorder="1" applyAlignment="1" applyProtection="1">
      <alignment horizontal="center" shrinkToFit="1"/>
      <protection locked="0"/>
    </xf>
    <xf numFmtId="0" fontId="4" fillId="0" borderId="40" xfId="0" applyFont="1" applyBorder="1" applyAlignment="1" applyProtection="1">
      <alignment horizontal="center"/>
      <protection/>
    </xf>
    <xf numFmtId="49" fontId="4" fillId="0" borderId="48" xfId="0" applyNumberFormat="1" applyFont="1" applyBorder="1" applyAlignment="1" applyProtection="1">
      <alignment horizontal="center"/>
      <protection/>
    </xf>
    <xf numFmtId="49" fontId="4" fillId="0" borderId="49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1" fontId="4" fillId="5" borderId="40" xfId="0" applyNumberFormat="1" applyFont="1" applyFill="1" applyBorder="1" applyAlignment="1" applyProtection="1">
      <alignment horizontal="center" shrinkToFit="1"/>
      <protection locked="0"/>
    </xf>
    <xf numFmtId="0" fontId="10" fillId="0" borderId="20" xfId="0" applyFont="1" applyBorder="1" applyAlignment="1" applyProtection="1">
      <alignment horizontal="center" vertical="center"/>
      <protection/>
    </xf>
    <xf numFmtId="49" fontId="4" fillId="5" borderId="1" xfId="0" applyNumberFormat="1" applyFont="1" applyFill="1" applyBorder="1" applyAlignment="1" applyProtection="1">
      <alignment shrinkToFit="1"/>
      <protection locked="0"/>
    </xf>
    <xf numFmtId="49" fontId="4" fillId="5" borderId="27" xfId="0" applyNumberFormat="1" applyFont="1" applyFill="1" applyBorder="1" applyAlignment="1" applyProtection="1">
      <alignment shrinkToFit="1"/>
      <protection locked="0"/>
    </xf>
    <xf numFmtId="1" fontId="4" fillId="6" borderId="40" xfId="0" applyNumberFormat="1" applyFont="1" applyFill="1" applyBorder="1" applyAlignment="1" applyProtection="1">
      <alignment horizontal="center" shrinkToFit="1"/>
      <protection/>
    </xf>
    <xf numFmtId="0" fontId="4" fillId="0" borderId="20" xfId="0" applyFont="1" applyBorder="1" applyAlignment="1" applyProtection="1">
      <alignment wrapText="1"/>
      <protection/>
    </xf>
    <xf numFmtId="1" fontId="2" fillId="6" borderId="1" xfId="0" applyNumberFormat="1" applyFont="1" applyFill="1" applyBorder="1" applyAlignment="1" applyProtection="1">
      <alignment horizontal="center" shrinkToFit="1"/>
      <protection/>
    </xf>
    <xf numFmtId="1" fontId="4" fillId="6" borderId="49" xfId="0" applyNumberFormat="1" applyFont="1" applyFill="1" applyBorder="1" applyAlignment="1" applyProtection="1">
      <alignment horizontal="center" shrinkToFit="1"/>
      <protection/>
    </xf>
    <xf numFmtId="1" fontId="2" fillId="6" borderId="20" xfId="0" applyNumberFormat="1" applyFont="1" applyFill="1" applyBorder="1" applyAlignment="1" applyProtection="1">
      <alignment horizontal="center" shrinkToFit="1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1" fontId="2" fillId="5" borderId="27" xfId="0" applyNumberFormat="1" applyFont="1" applyFill="1" applyBorder="1" applyAlignment="1" applyProtection="1">
      <alignment horizontal="center" shrinkToFit="1"/>
      <protection locked="0"/>
    </xf>
    <xf numFmtId="1" fontId="2" fillId="5" borderId="2" xfId="0" applyNumberFormat="1" applyFont="1" applyFill="1" applyBorder="1" applyAlignment="1" applyProtection="1">
      <alignment horizontal="center" shrinkToFit="1"/>
      <protection locked="0"/>
    </xf>
    <xf numFmtId="1" fontId="2" fillId="5" borderId="23" xfId="0" applyNumberFormat="1" applyFont="1" applyFill="1" applyBorder="1" applyAlignment="1" applyProtection="1">
      <alignment horizont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/>
    </xf>
    <xf numFmtId="49" fontId="30" fillId="0" borderId="16" xfId="0" applyNumberFormat="1" applyFont="1" applyFill="1" applyBorder="1" applyAlignment="1" applyProtection="1">
      <alignment horizontal="center" shrinkToFit="1"/>
      <protection/>
    </xf>
    <xf numFmtId="49" fontId="30" fillId="0" borderId="47" xfId="0" applyNumberFormat="1" applyFont="1" applyFill="1" applyBorder="1" applyAlignment="1" applyProtection="1">
      <alignment horizontal="center" vertical="center"/>
      <protection/>
    </xf>
    <xf numFmtId="49" fontId="30" fillId="0" borderId="18" xfId="0" applyNumberFormat="1" applyFont="1" applyFill="1" applyBorder="1" applyAlignment="1" applyProtection="1">
      <alignment horizontal="center" vertical="center"/>
      <protection/>
    </xf>
    <xf numFmtId="49" fontId="30" fillId="0" borderId="46" xfId="0" applyNumberFormat="1" applyFont="1" applyFill="1" applyBorder="1" applyAlignment="1" applyProtection="1">
      <alignment horizontal="center" vertical="center"/>
      <protection/>
    </xf>
    <xf numFmtId="49" fontId="30" fillId="0" borderId="35" xfId="0" applyNumberFormat="1" applyFont="1" applyFill="1" applyBorder="1" applyAlignment="1" applyProtection="1">
      <alignment horizontal="center" vertical="center"/>
      <protection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49" fontId="30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49" fontId="2" fillId="5" borderId="40" xfId="0" applyNumberFormat="1" applyFont="1" applyFill="1" applyBorder="1" applyAlignment="1" applyProtection="1">
      <alignment horizontal="center" shrinkToFit="1"/>
      <protection locked="0"/>
    </xf>
    <xf numFmtId="49" fontId="2" fillId="5" borderId="33" xfId="0" applyNumberFormat="1" applyFont="1" applyFill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1" fontId="2" fillId="0" borderId="22" xfId="0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1" fontId="2" fillId="0" borderId="41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left" indent="1"/>
      <protection/>
    </xf>
    <xf numFmtId="0" fontId="4" fillId="0" borderId="13" xfId="0" applyFont="1" applyFill="1" applyBorder="1" applyAlignment="1" applyProtection="1">
      <alignment horizontal="left" indent="1"/>
      <protection/>
    </xf>
    <xf numFmtId="49" fontId="4" fillId="0" borderId="42" xfId="0" applyNumberFormat="1" applyFont="1" applyFill="1" applyBorder="1" applyAlignment="1" applyProtection="1">
      <alignment horizontal="center"/>
      <protection/>
    </xf>
    <xf numFmtId="49" fontId="4" fillId="0" borderId="26" xfId="0" applyNumberFormat="1" applyFont="1" applyFill="1" applyBorder="1" applyAlignment="1" applyProtection="1">
      <alignment horizontal="center"/>
      <protection/>
    </xf>
    <xf numFmtId="1" fontId="4" fillId="6" borderId="50" xfId="0" applyNumberFormat="1" applyFont="1" applyFill="1" applyBorder="1" applyAlignment="1" applyProtection="1">
      <alignment horizontal="center" shrinkToFit="1"/>
      <protection/>
    </xf>
    <xf numFmtId="1" fontId="4" fillId="6" borderId="6" xfId="0" applyNumberFormat="1" applyFont="1" applyFill="1" applyBorder="1" applyAlignment="1" applyProtection="1">
      <alignment horizontal="center" shrinkToFit="1"/>
      <protection/>
    </xf>
    <xf numFmtId="1" fontId="4" fillId="6" borderId="51" xfId="0" applyNumberFormat="1" applyFont="1" applyFill="1" applyBorder="1" applyAlignment="1" applyProtection="1">
      <alignment horizontal="center" shrinkToFit="1"/>
      <protection/>
    </xf>
    <xf numFmtId="0" fontId="4" fillId="0" borderId="20" xfId="0" applyFont="1" applyBorder="1" applyAlignment="1" applyProtection="1">
      <alignment horizontal="center"/>
      <protection/>
    </xf>
    <xf numFmtId="1" fontId="4" fillId="5" borderId="49" xfId="0" applyNumberFormat="1" applyFont="1" applyFill="1" applyBorder="1" applyAlignment="1" applyProtection="1">
      <alignment horizontal="center" shrinkToFit="1"/>
      <protection locked="0"/>
    </xf>
    <xf numFmtId="49" fontId="4" fillId="5" borderId="37" xfId="0" applyNumberFormat="1" applyFont="1" applyFill="1" applyBorder="1" applyAlignment="1" applyProtection="1">
      <alignment horizontal="left" shrinkToFit="1"/>
      <protection locked="0"/>
    </xf>
    <xf numFmtId="0" fontId="4" fillId="0" borderId="49" xfId="0" applyFont="1" applyBorder="1" applyAlignment="1" applyProtection="1">
      <alignment horizontal="center"/>
      <protection/>
    </xf>
    <xf numFmtId="1" fontId="4" fillId="5" borderId="20" xfId="0" applyNumberFormat="1" applyFont="1" applyFill="1" applyBorder="1" applyAlignment="1" applyProtection="1">
      <alignment horizontal="center" shrinkToFit="1"/>
      <protection locked="0"/>
    </xf>
    <xf numFmtId="0" fontId="4" fillId="0" borderId="20" xfId="0" applyFont="1" applyFill="1" applyBorder="1" applyAlignment="1" applyProtection="1">
      <alignment horizontal="center"/>
      <protection/>
    </xf>
    <xf numFmtId="49" fontId="4" fillId="5" borderId="20" xfId="0" applyNumberFormat="1" applyFont="1" applyFill="1" applyBorder="1" applyAlignment="1" applyProtection="1">
      <alignment horizontal="left" shrinkToFit="1"/>
      <protection locked="0"/>
    </xf>
    <xf numFmtId="49" fontId="4" fillId="5" borderId="22" xfId="0" applyNumberFormat="1" applyFont="1" applyFill="1" applyBorder="1" applyAlignment="1" applyProtection="1">
      <alignment horizontal="left" shrinkToFit="1"/>
      <protection locked="0"/>
    </xf>
    <xf numFmtId="0" fontId="4" fillId="0" borderId="20" xfId="0" applyFont="1" applyFill="1" applyBorder="1" applyAlignment="1" applyProtection="1">
      <alignment horizontal="left" indent="1"/>
      <protection/>
    </xf>
    <xf numFmtId="0" fontId="4" fillId="0" borderId="22" xfId="0" applyFont="1" applyFill="1" applyBorder="1" applyAlignment="1" applyProtection="1">
      <alignment horizontal="left" indent="1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49" fontId="4" fillId="0" borderId="52" xfId="0" applyNumberFormat="1" applyFont="1" applyBorder="1" applyAlignment="1" applyProtection="1">
      <alignment horizontal="center"/>
      <protection/>
    </xf>
    <xf numFmtId="49" fontId="4" fillId="0" borderId="53" xfId="0" applyNumberFormat="1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1" fontId="4" fillId="6" borderId="20" xfId="0" applyNumberFormat="1" applyFont="1" applyFill="1" applyBorder="1" applyAlignment="1" applyProtection="1">
      <alignment horizontal="center" shrinkToFit="1"/>
      <protection/>
    </xf>
    <xf numFmtId="1" fontId="4" fillId="0" borderId="20" xfId="0" applyNumberFormat="1" applyFont="1" applyFill="1" applyBorder="1" applyAlignment="1" applyProtection="1">
      <alignment horizontal="center" shrinkToFit="1"/>
      <protection/>
    </xf>
    <xf numFmtId="0" fontId="2" fillId="0" borderId="54" xfId="0" applyFont="1" applyBorder="1" applyAlignment="1" applyProtection="1">
      <alignment horizontal="left" indent="1"/>
      <protection/>
    </xf>
    <xf numFmtId="0" fontId="2" fillId="0" borderId="55" xfId="0" applyFont="1" applyBorder="1" applyAlignment="1" applyProtection="1">
      <alignment horizontal="left" indent="1"/>
      <protection/>
    </xf>
    <xf numFmtId="0" fontId="2" fillId="0" borderId="56" xfId="0" applyFont="1" applyBorder="1" applyAlignment="1" applyProtection="1">
      <alignment horizontal="left" indent="1"/>
      <protection/>
    </xf>
    <xf numFmtId="0" fontId="4" fillId="0" borderId="57" xfId="0" applyFont="1" applyBorder="1" applyAlignment="1" applyProtection="1">
      <alignment/>
      <protection/>
    </xf>
    <xf numFmtId="0" fontId="4" fillId="0" borderId="58" xfId="0" applyFont="1" applyBorder="1" applyAlignment="1" applyProtection="1">
      <alignment/>
      <protection/>
    </xf>
    <xf numFmtId="0" fontId="4" fillId="0" borderId="59" xfId="0" applyFont="1" applyBorder="1" applyAlignment="1" applyProtection="1">
      <alignment/>
      <protection/>
    </xf>
    <xf numFmtId="49" fontId="4" fillId="0" borderId="60" xfId="0" applyNumberFormat="1" applyFont="1" applyBorder="1" applyAlignment="1" applyProtection="1">
      <alignment horizontal="center"/>
      <protection/>
    </xf>
    <xf numFmtId="49" fontId="4" fillId="0" borderId="58" xfId="0" applyNumberFormat="1" applyFont="1" applyBorder="1" applyAlignment="1" applyProtection="1">
      <alignment horizontal="center"/>
      <protection/>
    </xf>
    <xf numFmtId="49" fontId="4" fillId="0" borderId="61" xfId="0" applyNumberFormat="1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 vertical="top"/>
      <protection/>
    </xf>
    <xf numFmtId="49" fontId="2" fillId="5" borderId="27" xfId="0" applyNumberFormat="1" applyFont="1" applyFill="1" applyBorder="1" applyAlignment="1" applyProtection="1">
      <alignment shrinkToFit="1"/>
      <protection locked="0"/>
    </xf>
    <xf numFmtId="49" fontId="2" fillId="5" borderId="2" xfId="0" applyNumberFormat="1" applyFont="1" applyFill="1" applyBorder="1" applyAlignment="1" applyProtection="1">
      <alignment shrinkToFit="1"/>
      <protection locked="0"/>
    </xf>
    <xf numFmtId="49" fontId="2" fillId="5" borderId="28" xfId="0" applyNumberFormat="1" applyFont="1" applyFill="1" applyBorder="1" applyAlignment="1" applyProtection="1">
      <alignment shrinkToFit="1"/>
      <protection locked="0"/>
    </xf>
    <xf numFmtId="49" fontId="2" fillId="0" borderId="62" xfId="0" applyNumberFormat="1" applyFont="1" applyBorder="1" applyAlignment="1" applyProtection="1">
      <alignment horizontal="center"/>
      <protection/>
    </xf>
    <xf numFmtId="49" fontId="2" fillId="0" borderId="63" xfId="0" applyNumberFormat="1" applyFont="1" applyBorder="1" applyAlignment="1" applyProtection="1">
      <alignment horizontal="center"/>
      <protection/>
    </xf>
    <xf numFmtId="49" fontId="2" fillId="0" borderId="64" xfId="0" applyNumberFormat="1" applyFont="1" applyBorder="1" applyAlignment="1" applyProtection="1">
      <alignment horizontal="center"/>
      <protection/>
    </xf>
    <xf numFmtId="49" fontId="2" fillId="0" borderId="65" xfId="0" applyNumberFormat="1" applyFont="1" applyBorder="1" applyAlignment="1" applyProtection="1">
      <alignment horizontal="center"/>
      <protection/>
    </xf>
    <xf numFmtId="49" fontId="2" fillId="0" borderId="58" xfId="0" applyNumberFormat="1" applyFont="1" applyBorder="1" applyAlignment="1" applyProtection="1">
      <alignment horizontal="center"/>
      <protection/>
    </xf>
    <xf numFmtId="49" fontId="2" fillId="0" borderId="61" xfId="0" applyNumberFormat="1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23" xfId="0" applyFont="1" applyBorder="1" applyAlignment="1" applyProtection="1">
      <alignment horizontal="center" vertical="top"/>
      <protection/>
    </xf>
    <xf numFmtId="49" fontId="2" fillId="0" borderId="66" xfId="0" applyNumberFormat="1" applyFont="1" applyBorder="1" applyAlignment="1" applyProtection="1">
      <alignment horizontal="center"/>
      <protection/>
    </xf>
    <xf numFmtId="49" fontId="2" fillId="0" borderId="55" xfId="0" applyNumberFormat="1" applyFont="1" applyBorder="1" applyAlignment="1" applyProtection="1">
      <alignment horizontal="center"/>
      <protection/>
    </xf>
    <xf numFmtId="49" fontId="2" fillId="0" borderId="56" xfId="0" applyNumberFormat="1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/>
      <protection/>
    </xf>
    <xf numFmtId="0" fontId="2" fillId="0" borderId="67" xfId="0" applyFont="1" applyBorder="1" applyAlignment="1" applyProtection="1">
      <alignment/>
      <protection/>
    </xf>
    <xf numFmtId="0" fontId="2" fillId="0" borderId="57" xfId="0" applyFont="1" applyBorder="1" applyAlignment="1" applyProtection="1">
      <alignment horizontal="left" indent="1"/>
      <protection/>
    </xf>
    <xf numFmtId="0" fontId="2" fillId="0" borderId="58" xfId="0" applyFont="1" applyBorder="1" applyAlignment="1" applyProtection="1">
      <alignment horizontal="left" indent="1"/>
      <protection/>
    </xf>
    <xf numFmtId="0" fontId="2" fillId="0" borderId="61" xfId="0" applyFont="1" applyBorder="1" applyAlignment="1" applyProtection="1">
      <alignment horizontal="left" indent="1"/>
      <protection/>
    </xf>
    <xf numFmtId="0" fontId="4" fillId="0" borderId="16" xfId="0" applyFont="1" applyBorder="1" applyAlignment="1" applyProtection="1">
      <alignment horizontal="center" shrinkToFit="1"/>
      <protection/>
    </xf>
    <xf numFmtId="170" fontId="4" fillId="0" borderId="16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2" fillId="0" borderId="68" xfId="0" applyFont="1" applyBorder="1" applyAlignment="1" applyProtection="1">
      <alignment horizontal="left" indent="1"/>
      <protection/>
    </xf>
    <xf numFmtId="0" fontId="2" fillId="0" borderId="69" xfId="0" applyFont="1" applyBorder="1" applyAlignment="1" applyProtection="1">
      <alignment horizontal="left" indent="1"/>
      <protection/>
    </xf>
    <xf numFmtId="0" fontId="2" fillId="0" borderId="70" xfId="0" applyFont="1" applyBorder="1" applyAlignment="1" applyProtection="1">
      <alignment horizontal="left" indent="1"/>
      <protection/>
    </xf>
    <xf numFmtId="0" fontId="2" fillId="0" borderId="13" xfId="0" applyFont="1" applyBorder="1" applyAlignment="1" applyProtection="1">
      <alignment horizontal="left" indent="2"/>
      <protection/>
    </xf>
    <xf numFmtId="0" fontId="2" fillId="0" borderId="0" xfId="0" applyFont="1" applyBorder="1" applyAlignment="1" applyProtection="1">
      <alignment horizontal="left" indent="2"/>
      <protection/>
    </xf>
    <xf numFmtId="49" fontId="2" fillId="0" borderId="71" xfId="0" applyNumberFormat="1" applyFont="1" applyBorder="1" applyAlignment="1" applyProtection="1">
      <alignment horizontal="center"/>
      <protection/>
    </xf>
    <xf numFmtId="49" fontId="2" fillId="0" borderId="69" xfId="0" applyNumberFormat="1" applyFont="1" applyBorder="1" applyAlignment="1" applyProtection="1">
      <alignment horizontal="center"/>
      <protection/>
    </xf>
    <xf numFmtId="49" fontId="2" fillId="0" borderId="70" xfId="0" applyNumberFormat="1" applyFont="1" applyBorder="1" applyAlignment="1" applyProtection="1">
      <alignment horizontal="center"/>
      <protection/>
    </xf>
    <xf numFmtId="1" fontId="2" fillId="5" borderId="18" xfId="0" applyNumberFormat="1" applyFont="1" applyFill="1" applyBorder="1" applyAlignment="1" applyProtection="1">
      <alignment horizontal="center" shrinkToFit="1"/>
      <protection locked="0"/>
    </xf>
    <xf numFmtId="1" fontId="2" fillId="5" borderId="46" xfId="0" applyNumberFormat="1" applyFont="1" applyFill="1" applyBorder="1" applyAlignment="1" applyProtection="1">
      <alignment horizontal="center" shrinkToFit="1"/>
      <protection locked="0"/>
    </xf>
    <xf numFmtId="1" fontId="2" fillId="5" borderId="16" xfId="0" applyNumberFormat="1" applyFont="1" applyFill="1" applyBorder="1" applyAlignment="1" applyProtection="1">
      <alignment horizontal="center" shrinkToFit="1"/>
      <protection locked="0"/>
    </xf>
    <xf numFmtId="1" fontId="2" fillId="5" borderId="34" xfId="0" applyNumberFormat="1" applyFont="1" applyFill="1" applyBorder="1" applyAlignment="1" applyProtection="1">
      <alignment horizontal="center" shrinkToFit="1"/>
      <protection locked="0"/>
    </xf>
    <xf numFmtId="1" fontId="2" fillId="5" borderId="40" xfId="0" applyNumberFormat="1" applyFont="1" applyFill="1" applyBorder="1" applyAlignment="1" applyProtection="1">
      <alignment horizontal="center" shrinkToFit="1"/>
      <protection locked="0"/>
    </xf>
    <xf numFmtId="1" fontId="2" fillId="5" borderId="49" xfId="0" applyNumberFormat="1" applyFont="1" applyFill="1" applyBorder="1" applyAlignment="1" applyProtection="1">
      <alignment horizontal="center" shrinkToFit="1"/>
      <protection locked="0"/>
    </xf>
    <xf numFmtId="1" fontId="2" fillId="5" borderId="26" xfId="0" applyNumberFormat="1" applyFont="1" applyFill="1" applyBorder="1" applyAlignment="1" applyProtection="1">
      <alignment horizontal="center" shrinkToFit="1"/>
      <protection locked="0"/>
    </xf>
    <xf numFmtId="49" fontId="2" fillId="5" borderId="23" xfId="0" applyNumberFormat="1" applyFont="1" applyFill="1" applyBorder="1" applyAlignment="1" applyProtection="1">
      <alignment shrinkToFit="1"/>
      <protection locked="0"/>
    </xf>
    <xf numFmtId="0" fontId="2" fillId="0" borderId="22" xfId="0" applyFont="1" applyBorder="1" applyAlignment="1" applyProtection="1">
      <alignment horizontal="left" indent="2"/>
      <protection/>
    </xf>
    <xf numFmtId="0" fontId="2" fillId="0" borderId="18" xfId="0" applyFont="1" applyBorder="1" applyAlignment="1" applyProtection="1">
      <alignment horizontal="left" indent="2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/>
      <protection/>
    </xf>
    <xf numFmtId="1" fontId="2" fillId="5" borderId="72" xfId="0" applyNumberFormat="1" applyFont="1" applyFill="1" applyBorder="1" applyAlignment="1" applyProtection="1">
      <alignment horizontal="center" shrinkToFit="1"/>
      <protection locked="0"/>
    </xf>
    <xf numFmtId="49" fontId="2" fillId="0" borderId="73" xfId="0" applyNumberFormat="1" applyFont="1" applyBorder="1" applyAlignment="1" applyProtection="1">
      <alignment horizontal="center"/>
      <protection/>
    </xf>
    <xf numFmtId="49" fontId="2" fillId="0" borderId="72" xfId="0" applyNumberFormat="1" applyFont="1" applyBorder="1" applyAlignment="1" applyProtection="1">
      <alignment horizontal="center"/>
      <protection/>
    </xf>
    <xf numFmtId="0" fontId="2" fillId="0" borderId="56" xfId="0" applyFont="1" applyBorder="1" applyAlignment="1" applyProtection="1">
      <alignment/>
      <protection/>
    </xf>
    <xf numFmtId="0" fontId="4" fillId="0" borderId="54" xfId="0" applyFont="1" applyBorder="1" applyAlignment="1" applyProtection="1">
      <alignment/>
      <protection/>
    </xf>
    <xf numFmtId="0" fontId="4" fillId="0" borderId="55" xfId="0" applyFont="1" applyBorder="1" applyAlignment="1" applyProtection="1">
      <alignment/>
      <protection/>
    </xf>
    <xf numFmtId="0" fontId="4" fillId="0" borderId="74" xfId="0" applyFont="1" applyBorder="1" applyAlignment="1" applyProtection="1">
      <alignment/>
      <protection/>
    </xf>
    <xf numFmtId="49" fontId="2" fillId="0" borderId="75" xfId="0" applyNumberFormat="1" applyFont="1" applyBorder="1" applyAlignment="1" applyProtection="1">
      <alignment horizontal="center"/>
      <protection/>
    </xf>
    <xf numFmtId="49" fontId="2" fillId="0" borderId="76" xfId="0" applyNumberFormat="1" applyFont="1" applyBorder="1" applyAlignment="1" applyProtection="1">
      <alignment horizontal="center"/>
      <protection/>
    </xf>
    <xf numFmtId="49" fontId="2" fillId="0" borderId="77" xfId="0" applyNumberFormat="1" applyFont="1" applyBorder="1" applyAlignment="1" applyProtection="1">
      <alignment horizontal="center"/>
      <protection/>
    </xf>
    <xf numFmtId="49" fontId="2" fillId="0" borderId="78" xfId="0" applyNumberFormat="1" applyFont="1" applyBorder="1" applyAlignment="1" applyProtection="1">
      <alignment horizontal="center"/>
      <protection/>
    </xf>
    <xf numFmtId="1" fontId="2" fillId="5" borderId="78" xfId="0" applyNumberFormat="1" applyFont="1" applyFill="1" applyBorder="1" applyAlignment="1" applyProtection="1">
      <alignment horizontal="center" shrinkToFit="1"/>
      <protection locked="0"/>
    </xf>
    <xf numFmtId="1" fontId="2" fillId="5" borderId="63" xfId="0" applyNumberFormat="1" applyFont="1" applyFill="1" applyBorder="1" applyAlignment="1" applyProtection="1">
      <alignment horizontal="center" shrinkToFit="1"/>
      <protection locked="0"/>
    </xf>
    <xf numFmtId="1" fontId="2" fillId="5" borderId="79" xfId="0" applyNumberFormat="1" applyFont="1" applyFill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" fontId="2" fillId="5" borderId="44" xfId="0" applyNumberFormat="1" applyFont="1" applyFill="1" applyBorder="1" applyAlignment="1" applyProtection="1">
      <alignment horizontal="center" shrinkToFit="1"/>
      <protection locked="0"/>
    </xf>
    <xf numFmtId="1" fontId="2" fillId="5" borderId="80" xfId="0" applyNumberFormat="1" applyFont="1" applyFill="1" applyBorder="1" applyAlignment="1" applyProtection="1">
      <alignment horizontal="center" shrinkToFit="1"/>
      <protection locked="0"/>
    </xf>
    <xf numFmtId="1" fontId="2" fillId="5" borderId="0" xfId="0" applyNumberFormat="1" applyFont="1" applyFill="1" applyBorder="1" applyAlignment="1" applyProtection="1">
      <alignment horizontal="center" shrinkToFit="1"/>
      <protection locked="0"/>
    </xf>
    <xf numFmtId="1" fontId="2" fillId="5" borderId="3" xfId="0" applyNumberFormat="1" applyFont="1" applyFill="1" applyBorder="1" applyAlignment="1" applyProtection="1">
      <alignment horizontal="center" shrinkToFit="1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1" fontId="2" fillId="5" borderId="81" xfId="0" applyNumberFormat="1" applyFont="1" applyFill="1" applyBorder="1" applyAlignment="1" applyProtection="1">
      <alignment horizontal="center" shrinkToFit="1"/>
      <protection locked="0"/>
    </xf>
    <xf numFmtId="0" fontId="3" fillId="0" borderId="16" xfId="0" applyNumberFormat="1" applyFont="1" applyBorder="1" applyAlignment="1" applyProtection="1">
      <alignment horizontal="left"/>
      <protection/>
    </xf>
    <xf numFmtId="49" fontId="4" fillId="0" borderId="82" xfId="0" applyNumberFormat="1" applyFont="1" applyBorder="1" applyAlignment="1" applyProtection="1">
      <alignment horizontal="center"/>
      <protection/>
    </xf>
    <xf numFmtId="49" fontId="4" fillId="0" borderId="83" xfId="0" applyNumberFormat="1" applyFont="1" applyBorder="1" applyAlignment="1" applyProtection="1">
      <alignment horizontal="center"/>
      <protection/>
    </xf>
    <xf numFmtId="49" fontId="4" fillId="0" borderId="84" xfId="0" applyNumberFormat="1" applyFont="1" applyBorder="1" applyAlignment="1" applyProtection="1">
      <alignment horizontal="center"/>
      <protection/>
    </xf>
    <xf numFmtId="0" fontId="4" fillId="0" borderId="85" xfId="0" applyFont="1" applyBorder="1" applyAlignment="1" applyProtection="1">
      <alignment horizontal="center"/>
      <protection/>
    </xf>
    <xf numFmtId="0" fontId="4" fillId="0" borderId="86" xfId="0" applyFont="1" applyBorder="1" applyAlignment="1" applyProtection="1">
      <alignment horizontal="center"/>
      <protection/>
    </xf>
    <xf numFmtId="0" fontId="4" fillId="0" borderId="87" xfId="0" applyFont="1" applyBorder="1" applyAlignment="1" applyProtection="1">
      <alignment horizontal="center"/>
      <protection/>
    </xf>
    <xf numFmtId="49" fontId="30" fillId="0" borderId="41" xfId="0" applyNumberFormat="1" applyFont="1" applyFill="1" applyBorder="1" applyAlignment="1" applyProtection="1">
      <alignment horizontal="center" vertical="center"/>
      <protection/>
    </xf>
    <xf numFmtId="49" fontId="30" fillId="0" borderId="36" xfId="0" applyNumberFormat="1" applyFont="1" applyFill="1" applyBorder="1" applyAlignment="1" applyProtection="1">
      <alignment horizontal="center" vertical="center"/>
      <protection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49" fontId="30" fillId="0" borderId="33" xfId="0" applyNumberFormat="1" applyFont="1" applyFill="1" applyBorder="1" applyAlignment="1" applyProtection="1">
      <alignment horizontal="center" vertical="center"/>
      <protection/>
    </xf>
    <xf numFmtId="49" fontId="30" fillId="5" borderId="88" xfId="0" applyNumberFormat="1" applyFont="1" applyFill="1" applyBorder="1" applyAlignment="1" applyProtection="1">
      <alignment horizontal="center"/>
      <protection locked="0"/>
    </xf>
    <xf numFmtId="49" fontId="30" fillId="5" borderId="89" xfId="0" applyNumberFormat="1" applyFont="1" applyFill="1" applyBorder="1" applyAlignment="1" applyProtection="1">
      <alignment horizontal="center"/>
      <protection locked="0"/>
    </xf>
    <xf numFmtId="49" fontId="30" fillId="5" borderId="90" xfId="0" applyNumberFormat="1" applyFont="1" applyFill="1" applyBorder="1" applyAlignment="1" applyProtection="1">
      <alignment horizontal="center"/>
      <protection locked="0"/>
    </xf>
    <xf numFmtId="49" fontId="2" fillId="5" borderId="16" xfId="0" applyNumberFormat="1" applyFont="1" applyFill="1" applyBorder="1" applyAlignment="1" applyProtection="1">
      <alignment horizontal="center" shrinkToFit="1"/>
      <protection locked="0"/>
    </xf>
    <xf numFmtId="49" fontId="2" fillId="5" borderId="34" xfId="0" applyNumberFormat="1" applyFont="1" applyFill="1" applyBorder="1" applyAlignment="1" applyProtection="1">
      <alignment horizontal="center" shrinkToFit="1"/>
      <protection locked="0"/>
    </xf>
    <xf numFmtId="0" fontId="31" fillId="0" borderId="0" xfId="0" applyNumberFormat="1" applyFont="1" applyFill="1" applyAlignment="1" applyProtection="1">
      <alignment horizontal="left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31" fillId="0" borderId="16" xfId="0" applyNumberFormat="1" applyFont="1" applyFill="1" applyBorder="1" applyAlignment="1" applyProtection="1">
      <alignment horizontal="center" shrinkToFit="1"/>
      <protection/>
    </xf>
    <xf numFmtId="0" fontId="7" fillId="0" borderId="0" xfId="0" applyFont="1" applyAlignment="1" applyProtection="1">
      <alignment horizontal="center" vertical="center"/>
      <protection/>
    </xf>
    <xf numFmtId="1" fontId="4" fillId="6" borderId="30" xfId="0" applyNumberFormat="1" applyFont="1" applyFill="1" applyBorder="1" applyAlignment="1" applyProtection="1">
      <alignment horizontal="center" shrinkToFit="1"/>
      <protection/>
    </xf>
    <xf numFmtId="1" fontId="4" fillId="6" borderId="31" xfId="0" applyNumberFormat="1" applyFont="1" applyFill="1" applyBorder="1" applyAlignment="1" applyProtection="1">
      <alignment horizontal="center" shrinkToFit="1"/>
      <protection/>
    </xf>
    <xf numFmtId="0" fontId="4" fillId="0" borderId="1" xfId="0" applyNumberFormat="1" applyFont="1" applyFill="1" applyBorder="1" applyAlignment="1" applyProtection="1">
      <alignment horizontal="center" shrinkToFit="1"/>
      <protection/>
    </xf>
    <xf numFmtId="0" fontId="4" fillId="0" borderId="89" xfId="0" applyFont="1" applyBorder="1" applyAlignment="1" applyProtection="1">
      <alignment horizontal="center"/>
      <protection/>
    </xf>
    <xf numFmtId="1" fontId="4" fillId="5" borderId="89" xfId="0" applyNumberFormat="1" applyFont="1" applyFill="1" applyBorder="1" applyAlignment="1" applyProtection="1">
      <alignment horizontal="center" shrinkToFit="1"/>
      <protection locked="0"/>
    </xf>
    <xf numFmtId="49" fontId="4" fillId="0" borderId="88" xfId="0" applyNumberFormat="1" applyFont="1" applyBorder="1" applyAlignment="1" applyProtection="1">
      <alignment horizontal="center"/>
      <protection/>
    </xf>
    <xf numFmtId="49" fontId="4" fillId="0" borderId="89" xfId="0" applyNumberFormat="1" applyFont="1" applyBorder="1" applyAlignment="1" applyProtection="1">
      <alignment horizontal="center"/>
      <protection/>
    </xf>
    <xf numFmtId="1" fontId="4" fillId="6" borderId="89" xfId="0" applyNumberFormat="1" applyFont="1" applyFill="1" applyBorder="1" applyAlignment="1" applyProtection="1">
      <alignment horizontal="center" shrinkToFit="1"/>
      <protection/>
    </xf>
    <xf numFmtId="0" fontId="32" fillId="0" borderId="0" xfId="0" applyFont="1" applyAlignment="1" applyProtection="1">
      <alignment horizontal="center" vertical="top" shrinkToFit="1"/>
      <protection/>
    </xf>
    <xf numFmtId="0" fontId="30" fillId="0" borderId="38" xfId="0" applyFont="1" applyFill="1" applyBorder="1" applyAlignment="1" applyProtection="1">
      <alignment horizontal="center"/>
      <protection/>
    </xf>
    <xf numFmtId="0" fontId="30" fillId="0" borderId="1" xfId="0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 applyProtection="1">
      <alignment horizontal="center"/>
      <protection/>
    </xf>
    <xf numFmtId="49" fontId="0" fillId="5" borderId="2" xfId="0" applyNumberFormat="1" applyFill="1" applyBorder="1" applyAlignment="1" applyProtection="1">
      <alignment shrinkToFit="1"/>
      <protection locked="0"/>
    </xf>
    <xf numFmtId="49" fontId="0" fillId="5" borderId="23" xfId="0" applyNumberFormat="1" applyFill="1" applyBorder="1" applyAlignment="1" applyProtection="1">
      <alignment shrinkToFit="1"/>
      <protection locked="0"/>
    </xf>
    <xf numFmtId="0" fontId="0" fillId="0" borderId="18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4" fontId="0" fillId="4" borderId="0" xfId="0" applyNumberForma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Astral\AstralReport\editors\excel\rek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вычисляемые"/>
    </sheetNames>
    <definedNames>
      <definedName name="ИдПол" refersTo="=Реквизиты!$G$7"/>
      <definedName name="ИННЮЛ" refersTo="=Реквизиты!$G$51"/>
      <definedName name="Наименование" refersTo="=вычисляемые!$D$4"/>
      <definedName name="НаимНО" refersTo="=Реквизиты!$G$36"/>
      <definedName name="ОКВЭД" refersTo="=Реквизиты!$G$42"/>
      <definedName name="ОКОПФ" refersTo="=Реквизиты!$G$123"/>
      <definedName name="ОКПО" refersTo="=Реквизиты!$G$122"/>
      <definedName name="ОКФС" refersTo="=Реквизиты!$G$127"/>
      <definedName name="ОргПравФорм" refersTo="=Реквизиты!$G$125"/>
      <definedName name="ОснВидДеят" refersTo="=Реквизиты!$G$124"/>
      <definedName name="ФИОБух" refersTo="=Реквизиты!$G$99"/>
      <definedName name="ФИОРук" refersTo="=Реквизиты!$G$91"/>
      <definedName name="ФормСобств" refersTo="=Реквизиты!$G$126"/>
    </definedNames>
    <sheetDataSet>
      <sheetData sheetId="0">
        <row r="4">
          <cell r="D4" t="str">
            <v>I1(35)</v>
          </cell>
        </row>
        <row r="7">
          <cell r="G7" t="str">
            <v>5256</v>
          </cell>
        </row>
        <row r="36">
          <cell r="G36" t="str">
            <v>ИФНС России по Автозаводскому р-ну г.Нижнего Новгорода</v>
          </cell>
        </row>
        <row r="42">
          <cell r="G42" t="str">
            <v>70.20.2</v>
          </cell>
        </row>
        <row r="51">
          <cell r="G51" t="str">
            <v>5256000023</v>
          </cell>
        </row>
        <row r="91">
          <cell r="G91" t="str">
            <v>ШКУНОВА,ТАТЬЯНА,НИКОЛАЕВНА</v>
          </cell>
        </row>
        <row r="99">
          <cell r="G99" t="str">
            <v>ШКУНОВА,ТАТЬЯНА,НИКОЛАЕВНА</v>
          </cell>
        </row>
        <row r="122">
          <cell r="G122" t="str">
            <v>25598429</v>
          </cell>
        </row>
        <row r="123">
          <cell r="G123" t="str">
            <v>47</v>
          </cell>
        </row>
        <row r="124">
          <cell r="G124" t="str">
            <v>СДАЧА ВНАЕМ СОБСТВЕННОГО НЕЖИЛОГО НЕДВИЖИМОГО ИМУЩЕСТВА</v>
          </cell>
        </row>
        <row r="125">
          <cell r="G125" t="str">
            <v>ОТКРЫТОЕ АКЦИОНЕРНОЕ ОБЩЕСТВО</v>
          </cell>
        </row>
        <row r="126">
          <cell r="G126" t="str">
            <v>ЧАСТНАЯ СОБСТВЕННОСТЬ</v>
          </cell>
        </row>
        <row r="127">
          <cell r="G127" t="str">
            <v>16</v>
          </cell>
        </row>
      </sheetData>
      <sheetData sheetId="1">
        <row r="4">
          <cell r="D4" t="str">
            <v>ОАО "Магазин "Олимпиец"</v>
          </cell>
        </row>
        <row r="36">
          <cell r="G36" t="str">
            <v>КППИном4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44"/>
  <sheetViews>
    <sheetView workbookViewId="0" topLeftCell="A1">
      <selection activeCell="E4" sqref="E4"/>
    </sheetView>
  </sheetViews>
  <sheetFormatPr defaultColWidth="9.00390625" defaultRowHeight="12.75"/>
  <cols>
    <col min="1" max="1" width="30.125" style="0" customWidth="1"/>
    <col min="3" max="3" width="11.25390625" style="0" customWidth="1"/>
    <col min="4" max="4" width="11.75390625" style="0" customWidth="1"/>
    <col min="5" max="5" width="41.625" style="0" customWidth="1"/>
  </cols>
  <sheetData>
    <row r="1" spans="2:4" ht="26.25" customHeight="1">
      <c r="B1" s="185" t="s">
        <v>106</v>
      </c>
      <c r="C1" s="185"/>
      <c r="D1" s="10" t="s">
        <v>107</v>
      </c>
    </row>
    <row r="2" spans="1:7" ht="12.75">
      <c r="A2" s="1" t="s">
        <v>108</v>
      </c>
      <c r="B2" s="11" t="s">
        <v>461</v>
      </c>
      <c r="C2" s="12"/>
      <c r="D2" t="s">
        <v>464</v>
      </c>
      <c r="E2" s="31" t="s">
        <v>467</v>
      </c>
      <c r="G2" s="44" t="str">
        <f>IF(LEN(ИМНСЛОКАЛ)=4,ИМНСЛОКАЛ,ИМНСРЕКВ)</f>
        <v>5256</v>
      </c>
    </row>
    <row r="3" spans="1:7" ht="12.75">
      <c r="A3" s="1"/>
      <c r="B3" s="11"/>
      <c r="C3" s="9"/>
      <c r="D3" t="s">
        <v>465</v>
      </c>
      <c r="E3" s="31" t="s">
        <v>493</v>
      </c>
      <c r="G3" s="44" t="str">
        <f>[1]!ИдПол</f>
        <v>5256</v>
      </c>
    </row>
    <row r="4" spans="1:7" ht="12.75">
      <c r="A4" s="1" t="s">
        <v>109</v>
      </c>
      <c r="B4" s="11"/>
      <c r="C4" s="12" t="s">
        <v>489</v>
      </c>
      <c r="D4" t="s">
        <v>466</v>
      </c>
      <c r="E4" s="43" t="s">
        <v>494</v>
      </c>
      <c r="G4" s="31" t="s">
        <v>487</v>
      </c>
    </row>
    <row r="5" spans="1:7" ht="12.75">
      <c r="A5" s="1" t="s">
        <v>110</v>
      </c>
      <c r="B5" s="11"/>
      <c r="C5" s="13" t="s">
        <v>490</v>
      </c>
      <c r="G5" s="44" t="str">
        <f>T(IF(LEN(ИМНСЛОКАЛ)=4,НАИМИМНСЛОКАЛ,НАИМИМНСРЕКВ))</f>
        <v>ИФНС России по Автозаводскому р-ну г.Нижнего Новгорода</v>
      </c>
    </row>
    <row r="6" spans="1:7" ht="12.75">
      <c r="A6" s="1" t="s">
        <v>111</v>
      </c>
      <c r="B6" s="11"/>
      <c r="C6" s="14" t="s">
        <v>491</v>
      </c>
      <c r="G6" s="44" t="str">
        <f>[1]!НаимНО</f>
        <v>ИФНС России по Автозаводскому р-ну г.Нижнего Новгорода</v>
      </c>
    </row>
    <row r="7" spans="1:7" ht="12.75">
      <c r="A7" s="1" t="s">
        <v>112</v>
      </c>
      <c r="B7" s="529">
        <v>40543</v>
      </c>
      <c r="C7" s="14" t="s">
        <v>492</v>
      </c>
      <c r="G7" s="44" t="s">
        <v>488</v>
      </c>
    </row>
    <row r="8" spans="1:3" ht="12.75">
      <c r="A8" s="1" t="s">
        <v>113</v>
      </c>
      <c r="B8" s="11"/>
      <c r="C8" s="15">
        <v>1</v>
      </c>
    </row>
    <row r="9" spans="1:3" ht="12.75">
      <c r="A9" s="1"/>
      <c r="B9" s="11"/>
      <c r="C9" s="14"/>
    </row>
    <row r="10" spans="1:3" ht="12.75">
      <c r="A10" s="1" t="s">
        <v>114</v>
      </c>
      <c r="B10" s="11"/>
      <c r="C10" s="14"/>
    </row>
    <row r="11" spans="1:2" ht="12.75">
      <c r="A11" s="16" t="s">
        <v>115</v>
      </c>
      <c r="B11" s="17" t="b">
        <v>0</v>
      </c>
    </row>
    <row r="12" spans="1:2" ht="12.75">
      <c r="A12" s="16" t="s">
        <v>116</v>
      </c>
      <c r="B12" s="17" t="b">
        <v>0</v>
      </c>
    </row>
    <row r="13" spans="1:2" ht="12.75">
      <c r="A13" s="16" t="s">
        <v>117</v>
      </c>
      <c r="B13" s="17" t="b">
        <v>0</v>
      </c>
    </row>
    <row r="14" spans="1:2" ht="12.75">
      <c r="A14" s="16" t="s">
        <v>118</v>
      </c>
      <c r="B14" s="17" t="b">
        <v>0</v>
      </c>
    </row>
    <row r="15" spans="1:2" ht="12.75">
      <c r="A15" s="16" t="s">
        <v>119</v>
      </c>
      <c r="B15" s="17" t="b">
        <v>1</v>
      </c>
    </row>
    <row r="17" ht="12.75">
      <c r="A17" t="s">
        <v>120</v>
      </c>
    </row>
    <row r="18" spans="1:5" ht="51">
      <c r="A18" s="18" t="s">
        <v>121</v>
      </c>
      <c r="B18" s="19" t="s">
        <v>94</v>
      </c>
      <c r="C18" s="19" t="s">
        <v>122</v>
      </c>
      <c r="D18" s="19" t="s">
        <v>123</v>
      </c>
      <c r="E18" s="18" t="s">
        <v>124</v>
      </c>
    </row>
    <row r="19" spans="1:5" ht="12.75">
      <c r="A19" s="4" t="s">
        <v>125</v>
      </c>
      <c r="B19" s="17" t="b">
        <v>0</v>
      </c>
      <c r="C19" s="17" t="b">
        <v>0</v>
      </c>
      <c r="D19" s="17" t="b">
        <v>1</v>
      </c>
      <c r="E19" s="17" t="s">
        <v>8</v>
      </c>
    </row>
    <row r="20" spans="1:5" ht="12.75">
      <c r="A20" s="4"/>
      <c r="B20" s="17"/>
      <c r="C20" s="17"/>
      <c r="D20" s="17"/>
      <c r="E20" s="17"/>
    </row>
    <row r="21" spans="1:5" ht="12.75">
      <c r="A21" s="4"/>
      <c r="B21" s="17"/>
      <c r="C21" s="17"/>
      <c r="D21" s="17"/>
      <c r="E21" s="17"/>
    </row>
    <row r="22" spans="1:5" ht="12.75">
      <c r="A22" s="4"/>
      <c r="B22" s="17"/>
      <c r="C22" s="17"/>
      <c r="D22" s="17"/>
      <c r="E22" s="17"/>
    </row>
    <row r="23" spans="1:5" ht="12.75">
      <c r="A23" s="4"/>
      <c r="B23" s="17"/>
      <c r="C23" s="17"/>
      <c r="D23" s="17"/>
      <c r="E23" s="17"/>
    </row>
    <row r="24" spans="1:5" ht="12.75">
      <c r="A24" s="4"/>
      <c r="B24" s="17"/>
      <c r="C24" s="17"/>
      <c r="D24" s="17"/>
      <c r="E24" s="17"/>
    </row>
    <row r="25" spans="1:5" ht="12.75">
      <c r="A25" s="4"/>
      <c r="B25" s="17"/>
      <c r="C25" s="17"/>
      <c r="D25" s="17"/>
      <c r="E25" s="17"/>
    </row>
    <row r="26" spans="1:5" ht="12.75">
      <c r="A26" s="4"/>
      <c r="B26" s="17"/>
      <c r="C26" s="17"/>
      <c r="D26" s="17"/>
      <c r="E26" s="17"/>
    </row>
    <row r="27" spans="1:5" ht="12.75">
      <c r="A27" s="4"/>
      <c r="B27" s="17"/>
      <c r="C27" s="17"/>
      <c r="D27" s="17"/>
      <c r="E27" s="17"/>
    </row>
    <row r="28" spans="1:5" ht="12.75">
      <c r="A28" s="4"/>
      <c r="B28" s="17"/>
      <c r="C28" s="17"/>
      <c r="D28" s="17"/>
      <c r="E28" s="17"/>
    </row>
    <row r="29" spans="1:5" ht="12.75">
      <c r="A29" s="4"/>
      <c r="B29" s="17"/>
      <c r="C29" s="17"/>
      <c r="D29" s="17"/>
      <c r="E29" s="17"/>
    </row>
    <row r="30" spans="1:5" ht="12.75">
      <c r="A30" s="4"/>
      <c r="B30" s="17"/>
      <c r="C30" s="17"/>
      <c r="D30" s="17"/>
      <c r="E30" s="17"/>
    </row>
    <row r="31" spans="1:5" ht="12.75">
      <c r="A31" s="4"/>
      <c r="B31" s="17"/>
      <c r="C31" s="17"/>
      <c r="D31" s="17"/>
      <c r="E31" s="17"/>
    </row>
    <row r="32" spans="1:5" ht="12.75">
      <c r="A32" s="4"/>
      <c r="B32" s="17"/>
      <c r="C32" s="17"/>
      <c r="D32" s="17"/>
      <c r="E32" s="17"/>
    </row>
    <row r="33" spans="1:5" ht="12.75">
      <c r="A33" s="4"/>
      <c r="B33" s="17"/>
      <c r="C33" s="17"/>
      <c r="D33" s="17"/>
      <c r="E33" s="17"/>
    </row>
    <row r="34" spans="1:5" ht="12.75">
      <c r="A34" s="4"/>
      <c r="B34" s="17"/>
      <c r="C34" s="17"/>
      <c r="D34" s="17"/>
      <c r="E34" s="17"/>
    </row>
    <row r="35" spans="1:5" ht="12.75">
      <c r="A35" s="4"/>
      <c r="B35" s="17"/>
      <c r="C35" s="17"/>
      <c r="D35" s="17"/>
      <c r="E35" s="17"/>
    </row>
    <row r="36" spans="1:5" ht="12.75">
      <c r="A36" s="4"/>
      <c r="B36" s="17"/>
      <c r="C36" s="17"/>
      <c r="D36" s="17"/>
      <c r="E36" s="17"/>
    </row>
    <row r="37" spans="1:5" ht="12.75">
      <c r="A37" s="4"/>
      <c r="B37" s="17"/>
      <c r="C37" s="17"/>
      <c r="D37" s="17"/>
      <c r="E37" s="17"/>
    </row>
    <row r="38" spans="1:5" ht="12.75">
      <c r="A38" s="4"/>
      <c r="B38" s="17"/>
      <c r="C38" s="17"/>
      <c r="D38" s="17"/>
      <c r="E38" s="17"/>
    </row>
    <row r="39" spans="1:5" ht="12.75">
      <c r="A39" s="4"/>
      <c r="B39" s="17"/>
      <c r="C39" s="17"/>
      <c r="D39" s="17"/>
      <c r="E39" s="17"/>
    </row>
    <row r="40" spans="1:5" ht="12.75">
      <c r="A40" s="4"/>
      <c r="B40" s="17"/>
      <c r="C40" s="17"/>
      <c r="D40" s="17"/>
      <c r="E40" s="17"/>
    </row>
    <row r="41" spans="1:5" ht="12.75">
      <c r="A41" s="4"/>
      <c r="B41" s="17"/>
      <c r="C41" s="17"/>
      <c r="D41" s="17"/>
      <c r="E41" s="17"/>
    </row>
    <row r="42" spans="1:5" ht="12.75">
      <c r="A42" s="4"/>
      <c r="B42" s="17"/>
      <c r="C42" s="17"/>
      <c r="D42" s="17"/>
      <c r="E42" s="17"/>
    </row>
    <row r="43" spans="1:5" ht="12.75">
      <c r="A43" s="4"/>
      <c r="B43" s="17"/>
      <c r="C43" s="17"/>
      <c r="D43" s="17"/>
      <c r="E43" s="17"/>
    </row>
    <row r="44" spans="1:5" ht="12.75">
      <c r="A44" s="4"/>
      <c r="B44" s="17"/>
      <c r="C44" s="17"/>
      <c r="D44" s="17"/>
      <c r="E44" s="17"/>
    </row>
  </sheetData>
  <mergeCells count="1">
    <mergeCell ref="B1:C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36"/>
  <sheetViews>
    <sheetView workbookViewId="0" topLeftCell="A1">
      <selection activeCell="E20" sqref="E20:E22"/>
    </sheetView>
  </sheetViews>
  <sheetFormatPr defaultColWidth="9.00390625" defaultRowHeight="12.75"/>
  <cols>
    <col min="1" max="1" width="33.25390625" style="0" customWidth="1"/>
    <col min="2" max="2" width="9.375" style="0" customWidth="1"/>
    <col min="4" max="4" width="15.875" style="0" customWidth="1"/>
    <col min="5" max="5" width="31.00390625" style="0" customWidth="1"/>
  </cols>
  <sheetData>
    <row r="1" spans="1:2" ht="12.75">
      <c r="A1" s="1" t="s">
        <v>98</v>
      </c>
      <c r="B1" s="2"/>
    </row>
    <row r="3" spans="1:4" ht="12.75">
      <c r="A3" t="s">
        <v>99</v>
      </c>
      <c r="D3" t="s">
        <v>100</v>
      </c>
    </row>
    <row r="4" spans="1:5" ht="32.25" thickBot="1">
      <c r="A4" s="5" t="s">
        <v>101</v>
      </c>
      <c r="B4" s="6" t="s">
        <v>102</v>
      </c>
      <c r="C4" s="5" t="s">
        <v>103</v>
      </c>
      <c r="D4" s="7" t="s">
        <v>104</v>
      </c>
      <c r="E4" s="8" t="s">
        <v>105</v>
      </c>
    </row>
    <row r="5" spans="1:5" ht="15.75" customHeight="1">
      <c r="A5" s="186" t="s">
        <v>126</v>
      </c>
      <c r="B5" s="188" t="s">
        <v>127</v>
      </c>
      <c r="C5" s="186" t="s">
        <v>128</v>
      </c>
      <c r="D5" s="186" t="s">
        <v>129</v>
      </c>
      <c r="E5" s="195" t="s">
        <v>163</v>
      </c>
    </row>
    <row r="6" spans="1:5" ht="13.5" thickBot="1">
      <c r="A6" s="187"/>
      <c r="B6" s="189"/>
      <c r="C6" s="187"/>
      <c r="D6" s="187"/>
      <c r="E6" s="196"/>
    </row>
    <row r="7" spans="1:5" ht="12.75">
      <c r="A7" s="186" t="s">
        <v>130</v>
      </c>
      <c r="B7" s="188" t="s">
        <v>127</v>
      </c>
      <c r="C7" s="186" t="s">
        <v>131</v>
      </c>
      <c r="D7" s="186" t="s">
        <v>132</v>
      </c>
      <c r="E7" s="195" t="s">
        <v>10</v>
      </c>
    </row>
    <row r="8" spans="1:5" ht="13.5" thickBot="1">
      <c r="A8" s="187"/>
      <c r="B8" s="189"/>
      <c r="C8" s="187"/>
      <c r="D8" s="187"/>
      <c r="E8" s="196"/>
    </row>
    <row r="9" spans="1:5" ht="12.75">
      <c r="A9" s="186" t="s">
        <v>133</v>
      </c>
      <c r="B9" s="188" t="s">
        <v>134</v>
      </c>
      <c r="C9" s="186" t="s">
        <v>135</v>
      </c>
      <c r="D9" s="186" t="s">
        <v>136</v>
      </c>
      <c r="E9" s="195" t="s">
        <v>137</v>
      </c>
    </row>
    <row r="10" spans="1:5" ht="13.5" thickBot="1">
      <c r="A10" s="187"/>
      <c r="B10" s="189"/>
      <c r="C10" s="187"/>
      <c r="D10" s="187"/>
      <c r="E10" s="196"/>
    </row>
    <row r="11" spans="1:5" ht="16.5" thickBot="1">
      <c r="A11" s="21" t="s">
        <v>138</v>
      </c>
      <c r="B11" s="22" t="s">
        <v>127</v>
      </c>
      <c r="C11" s="23" t="s">
        <v>139</v>
      </c>
      <c r="D11" s="24" t="s">
        <v>140</v>
      </c>
      <c r="E11" s="29" t="s">
        <v>462</v>
      </c>
    </row>
    <row r="12" spans="1:5" ht="15.75">
      <c r="A12" s="186" t="s">
        <v>141</v>
      </c>
      <c r="B12" s="188" t="s">
        <v>127</v>
      </c>
      <c r="C12" s="20" t="s">
        <v>142</v>
      </c>
      <c r="D12" s="186" t="s">
        <v>145</v>
      </c>
      <c r="E12" s="192" t="s">
        <v>463</v>
      </c>
    </row>
    <row r="13" spans="1:5" ht="15.75">
      <c r="A13" s="190"/>
      <c r="B13" s="191"/>
      <c r="C13" s="20" t="s">
        <v>143</v>
      </c>
      <c r="D13" s="190"/>
      <c r="E13" s="193"/>
    </row>
    <row r="14" spans="1:5" ht="16.5" thickBot="1">
      <c r="A14" s="187"/>
      <c r="B14" s="189"/>
      <c r="C14" s="23" t="s">
        <v>144</v>
      </c>
      <c r="D14" s="187"/>
      <c r="E14" s="194"/>
    </row>
    <row r="15" spans="1:5" ht="15.75" customHeight="1">
      <c r="A15" s="186" t="s">
        <v>146</v>
      </c>
      <c r="B15" s="188" t="s">
        <v>127</v>
      </c>
      <c r="C15" s="186" t="s">
        <v>147</v>
      </c>
      <c r="D15" s="186" t="s">
        <v>148</v>
      </c>
      <c r="E15" s="195"/>
    </row>
    <row r="16" spans="1:5" ht="12.75">
      <c r="A16" s="190"/>
      <c r="B16" s="191"/>
      <c r="C16" s="190"/>
      <c r="D16" s="190"/>
      <c r="E16" s="197"/>
    </row>
    <row r="17" spans="1:5" ht="13.5" thickBot="1">
      <c r="A17" s="187"/>
      <c r="B17" s="189"/>
      <c r="C17" s="187"/>
      <c r="D17" s="187"/>
      <c r="E17" s="196"/>
    </row>
    <row r="18" spans="1:5" ht="32.25" thickBot="1">
      <c r="A18" s="21" t="s">
        <v>149</v>
      </c>
      <c r="B18" s="22" t="s">
        <v>127</v>
      </c>
      <c r="C18" s="23" t="s">
        <v>150</v>
      </c>
      <c r="D18" s="24" t="s">
        <v>151</v>
      </c>
      <c r="E18" s="29"/>
    </row>
    <row r="19" spans="1:5" ht="32.25" thickBot="1">
      <c r="A19" s="21" t="s">
        <v>152</v>
      </c>
      <c r="B19" s="22" t="s">
        <v>127</v>
      </c>
      <c r="C19" s="23" t="s">
        <v>150</v>
      </c>
      <c r="D19" s="24" t="s">
        <v>153</v>
      </c>
      <c r="E19" s="29"/>
    </row>
    <row r="20" spans="1:5" ht="15.75" customHeight="1">
      <c r="A20" s="186" t="s">
        <v>154</v>
      </c>
      <c r="B20" s="188" t="s">
        <v>127</v>
      </c>
      <c r="C20" s="186" t="s">
        <v>155</v>
      </c>
      <c r="D20" s="186" t="s">
        <v>156</v>
      </c>
      <c r="E20" s="198"/>
    </row>
    <row r="21" spans="1:5" ht="12.75">
      <c r="A21" s="190"/>
      <c r="B21" s="191"/>
      <c r="C21" s="190"/>
      <c r="D21" s="190"/>
      <c r="E21" s="199"/>
    </row>
    <row r="22" spans="1:5" ht="13.5" thickBot="1">
      <c r="A22" s="187"/>
      <c r="B22" s="189"/>
      <c r="C22" s="187"/>
      <c r="D22" s="187"/>
      <c r="E22" s="200"/>
    </row>
    <row r="23" spans="1:5" ht="16.5" thickBot="1">
      <c r="A23" s="25" t="s">
        <v>157</v>
      </c>
      <c r="B23" s="26" t="s">
        <v>127</v>
      </c>
      <c r="C23" s="27" t="s">
        <v>158</v>
      </c>
      <c r="D23" s="27" t="s">
        <v>159</v>
      </c>
      <c r="E23" s="30"/>
    </row>
    <row r="24" spans="1:5" ht="32.25" thickBot="1">
      <c r="A24" s="25" t="s">
        <v>160</v>
      </c>
      <c r="B24" s="28" t="s">
        <v>127</v>
      </c>
      <c r="C24" s="21" t="s">
        <v>161</v>
      </c>
      <c r="D24" s="27" t="s">
        <v>162</v>
      </c>
      <c r="E24" s="30"/>
    </row>
    <row r="25" spans="1:6" ht="13.5" thickBot="1">
      <c r="A25" s="31"/>
      <c r="B25" s="31"/>
      <c r="C25" s="31"/>
      <c r="D25" s="31"/>
      <c r="E25" s="31"/>
      <c r="F25" s="31"/>
    </row>
    <row r="26" spans="1:6" ht="16.5" thickBot="1">
      <c r="A26" s="32"/>
      <c r="B26" s="33"/>
      <c r="C26" s="34"/>
      <c r="D26" s="35"/>
      <c r="E26" s="36"/>
      <c r="F26" s="31"/>
    </row>
    <row r="27" spans="1:6" ht="16.5" thickBot="1">
      <c r="A27" s="37"/>
      <c r="B27" s="22"/>
      <c r="C27" s="38"/>
      <c r="D27" s="39"/>
      <c r="E27" s="40"/>
      <c r="F27" s="31"/>
    </row>
    <row r="28" spans="1:6" ht="12.75">
      <c r="A28" s="204"/>
      <c r="B28" s="188"/>
      <c r="C28" s="188"/>
      <c r="D28" s="207"/>
      <c r="E28" s="201"/>
      <c r="F28" s="31"/>
    </row>
    <row r="29" spans="1:6" ht="12.75">
      <c r="A29" s="205"/>
      <c r="B29" s="191"/>
      <c r="C29" s="191"/>
      <c r="D29" s="208"/>
      <c r="E29" s="202"/>
      <c r="F29" s="31"/>
    </row>
    <row r="30" spans="1:6" ht="13.5" thickBot="1">
      <c r="A30" s="206"/>
      <c r="B30" s="189"/>
      <c r="C30" s="191"/>
      <c r="D30" s="209"/>
      <c r="E30" s="203"/>
      <c r="F30" s="31"/>
    </row>
    <row r="31" spans="1:6" ht="16.5" thickBot="1">
      <c r="A31" s="37"/>
      <c r="B31" s="22"/>
      <c r="C31" s="38"/>
      <c r="D31" s="39"/>
      <c r="E31" s="40"/>
      <c r="F31" s="31"/>
    </row>
    <row r="32" spans="1:6" ht="16.5" thickBot="1">
      <c r="A32" s="37"/>
      <c r="B32" s="22"/>
      <c r="C32" s="38"/>
      <c r="D32" s="39"/>
      <c r="E32" s="40"/>
      <c r="F32" s="31"/>
    </row>
    <row r="33" spans="1:6" ht="16.5" thickBot="1">
      <c r="A33" s="37"/>
      <c r="B33" s="22"/>
      <c r="C33" s="38"/>
      <c r="D33" s="39"/>
      <c r="E33" s="40"/>
      <c r="F33" s="31"/>
    </row>
    <row r="34" spans="1:6" ht="16.5" thickBot="1">
      <c r="A34" s="37"/>
      <c r="B34" s="22"/>
      <c r="C34" s="38"/>
      <c r="D34" s="39"/>
      <c r="E34" s="40"/>
      <c r="F34" s="31"/>
    </row>
    <row r="35" ht="12.75">
      <c r="E35" s="31"/>
    </row>
    <row r="36" ht="12.75">
      <c r="E36" s="31"/>
    </row>
  </sheetData>
  <mergeCells count="34">
    <mergeCell ref="E28:E30"/>
    <mergeCell ref="A28:A30"/>
    <mergeCell ref="B28:B30"/>
    <mergeCell ref="C28:C30"/>
    <mergeCell ref="D28:D30"/>
    <mergeCell ref="E5:E6"/>
    <mergeCell ref="E7:E8"/>
    <mergeCell ref="E15:E17"/>
    <mergeCell ref="E20:E22"/>
    <mergeCell ref="E9:E10"/>
    <mergeCell ref="A20:A22"/>
    <mergeCell ref="B20:B22"/>
    <mergeCell ref="C20:C22"/>
    <mergeCell ref="D20:D22"/>
    <mergeCell ref="A15:A17"/>
    <mergeCell ref="B15:B17"/>
    <mergeCell ref="C15:C17"/>
    <mergeCell ref="D15:D17"/>
    <mergeCell ref="A12:A14"/>
    <mergeCell ref="B12:B14"/>
    <mergeCell ref="D12:D14"/>
    <mergeCell ref="E12:E14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219"/>
  <sheetViews>
    <sheetView workbookViewId="0" topLeftCell="A1">
      <selection activeCell="B34" sqref="B34"/>
    </sheetView>
  </sheetViews>
  <sheetFormatPr defaultColWidth="9.00390625" defaultRowHeight="12.75"/>
  <cols>
    <col min="1" max="1" width="17.75390625" style="128" customWidth="1"/>
    <col min="2" max="2" width="46.00390625" style="128" customWidth="1"/>
    <col min="3" max="3" width="16.25390625" style="127" customWidth="1"/>
    <col min="4" max="4" width="16.125" style="127" customWidth="1"/>
    <col min="5" max="5" width="18.875" style="127" customWidth="1"/>
    <col min="6" max="6" width="18.25390625" style="127" customWidth="1"/>
    <col min="7" max="7" width="19.125" style="127" customWidth="1"/>
    <col min="8" max="8" width="12.25390625" style="128" customWidth="1"/>
    <col min="9" max="9" width="13.625" style="128" customWidth="1"/>
    <col min="10" max="16384" width="9.125" style="128" customWidth="1"/>
  </cols>
  <sheetData>
    <row r="1" spans="1:6" ht="12.75">
      <c r="A1" s="125" t="s">
        <v>90</v>
      </c>
      <c r="B1" s="126"/>
      <c r="C1" s="126"/>
      <c r="D1" s="126"/>
      <c r="E1" s="126"/>
      <c r="F1" s="126"/>
    </row>
    <row r="2" spans="1:6" ht="12.75">
      <c r="A2" s="129"/>
      <c r="B2" s="129"/>
      <c r="C2" s="126"/>
      <c r="D2" s="126"/>
      <c r="E2" s="126"/>
      <c r="F2" s="126"/>
    </row>
    <row r="3" spans="1:6" ht="15.75">
      <c r="A3" s="41" t="s">
        <v>91</v>
      </c>
      <c r="B3" s="129"/>
      <c r="C3" s="126"/>
      <c r="D3" s="126"/>
      <c r="E3" s="126"/>
      <c r="F3" s="126"/>
    </row>
    <row r="4" spans="1:6" ht="47.25">
      <c r="A4" s="3" t="s">
        <v>92</v>
      </c>
      <c r="B4" s="3" t="s">
        <v>93</v>
      </c>
      <c r="C4" s="119" t="s">
        <v>94</v>
      </c>
      <c r="D4" s="119" t="s">
        <v>95</v>
      </c>
      <c r="E4" s="119" t="s">
        <v>96</v>
      </c>
      <c r="F4" s="119" t="s">
        <v>97</v>
      </c>
    </row>
    <row r="5" spans="1:7" ht="15.75">
      <c r="A5" s="3"/>
      <c r="B5" s="130" t="b">
        <v>1</v>
      </c>
      <c r="C5" s="131" t="b">
        <v>0</v>
      </c>
      <c r="D5" s="121" t="s">
        <v>480</v>
      </c>
      <c r="E5" s="121" t="s">
        <v>480</v>
      </c>
      <c r="G5" s="127">
        <v>1</v>
      </c>
    </row>
    <row r="6" spans="1:7" ht="12.75">
      <c r="A6" s="132"/>
      <c r="B6" s="130" t="b">
        <v>1</v>
      </c>
      <c r="C6" s="131" t="b">
        <v>0</v>
      </c>
      <c r="D6" s="131" t="s">
        <v>164</v>
      </c>
      <c r="E6" s="131" t="s">
        <v>190</v>
      </c>
      <c r="F6" s="133"/>
      <c r="G6" s="120">
        <v>14</v>
      </c>
    </row>
    <row r="7" spans="1:7" ht="12.75">
      <c r="A7" s="132"/>
      <c r="B7" s="130" t="b">
        <v>1</v>
      </c>
      <c r="C7" s="131" t="b">
        <v>1</v>
      </c>
      <c r="D7" s="131" t="s">
        <v>191</v>
      </c>
      <c r="E7" s="131" t="s">
        <v>192</v>
      </c>
      <c r="F7" s="133"/>
      <c r="G7" s="120">
        <v>5</v>
      </c>
    </row>
    <row r="8" spans="1:7" ht="12.75">
      <c r="A8" s="132"/>
      <c r="B8" s="130" t="b">
        <v>1</v>
      </c>
      <c r="C8" s="131" t="b">
        <v>0</v>
      </c>
      <c r="D8" s="131" t="s">
        <v>193</v>
      </c>
      <c r="E8" s="131" t="s">
        <v>194</v>
      </c>
      <c r="F8" s="133"/>
      <c r="G8" s="120">
        <v>32</v>
      </c>
    </row>
    <row r="9" spans="1:7" ht="12.75">
      <c r="A9" s="132"/>
      <c r="B9" s="130" t="b">
        <v>1</v>
      </c>
      <c r="C9" s="131" t="b">
        <v>1</v>
      </c>
      <c r="D9" s="131" t="s">
        <v>195</v>
      </c>
      <c r="E9" s="131" t="s">
        <v>236</v>
      </c>
      <c r="F9" s="133"/>
      <c r="G9" s="120">
        <v>6</v>
      </c>
    </row>
    <row r="10" spans="1:7" ht="14.25" customHeight="1">
      <c r="A10" s="132"/>
      <c r="B10" s="130" t="b">
        <v>1</v>
      </c>
      <c r="C10" s="131" t="b">
        <v>0</v>
      </c>
      <c r="D10" s="131" t="s">
        <v>196</v>
      </c>
      <c r="E10" s="131" t="s">
        <v>197</v>
      </c>
      <c r="F10" s="133"/>
      <c r="G10" s="120">
        <v>12</v>
      </c>
    </row>
    <row r="11" spans="1:7" ht="12.75">
      <c r="A11" s="132"/>
      <c r="B11" s="130" t="b">
        <v>1</v>
      </c>
      <c r="C11" s="131" t="b">
        <v>1</v>
      </c>
      <c r="D11" s="131" t="s">
        <v>198</v>
      </c>
      <c r="E11" s="131" t="s">
        <v>199</v>
      </c>
      <c r="F11" s="133"/>
      <c r="G11" s="120">
        <v>6</v>
      </c>
    </row>
    <row r="12" spans="1:7" ht="12.75">
      <c r="A12" s="132"/>
      <c r="B12" s="130" t="b">
        <v>1</v>
      </c>
      <c r="C12" s="131" t="b">
        <v>0</v>
      </c>
      <c r="D12" s="131" t="s">
        <v>179</v>
      </c>
      <c r="E12" s="131" t="s">
        <v>200</v>
      </c>
      <c r="F12" s="133"/>
      <c r="G12" s="120">
        <v>14</v>
      </c>
    </row>
    <row r="13" spans="1:7" ht="12.75">
      <c r="A13" s="132"/>
      <c r="B13" s="130" t="b">
        <v>1</v>
      </c>
      <c r="C13" s="131" t="b">
        <v>1</v>
      </c>
      <c r="D13" s="131" t="s">
        <v>201</v>
      </c>
      <c r="E13" s="131" t="s">
        <v>202</v>
      </c>
      <c r="F13" s="133"/>
      <c r="G13" s="120">
        <v>5</v>
      </c>
    </row>
    <row r="14" spans="1:7" ht="12.75">
      <c r="A14" s="132"/>
      <c r="B14" s="130" t="b">
        <v>1</v>
      </c>
      <c r="C14" s="131" t="b">
        <v>0</v>
      </c>
      <c r="D14" s="131" t="s">
        <v>180</v>
      </c>
      <c r="E14" s="131" t="s">
        <v>203</v>
      </c>
      <c r="F14" s="133"/>
      <c r="G14" s="120">
        <v>32</v>
      </c>
    </row>
    <row r="15" spans="1:7" ht="12.75">
      <c r="A15" s="132"/>
      <c r="B15" s="130" t="b">
        <v>1</v>
      </c>
      <c r="C15" s="131" t="b">
        <v>1</v>
      </c>
      <c r="D15" s="131" t="s">
        <v>204</v>
      </c>
      <c r="E15" s="131" t="s">
        <v>205</v>
      </c>
      <c r="F15" s="133"/>
      <c r="G15" s="120">
        <v>6</v>
      </c>
    </row>
    <row r="16" spans="1:7" ht="12.75">
      <c r="A16" s="132"/>
      <c r="B16" s="130" t="b">
        <v>1</v>
      </c>
      <c r="C16" s="131" t="b">
        <v>0</v>
      </c>
      <c r="D16" s="131" t="s">
        <v>181</v>
      </c>
      <c r="E16" s="131" t="s">
        <v>206</v>
      </c>
      <c r="F16" s="133"/>
      <c r="G16" s="120">
        <v>12</v>
      </c>
    </row>
    <row r="17" spans="1:7" ht="12.75">
      <c r="A17" s="132"/>
      <c r="B17" s="130" t="b">
        <v>1</v>
      </c>
      <c r="C17" s="131" t="b">
        <v>1</v>
      </c>
      <c r="D17" s="131" t="s">
        <v>207</v>
      </c>
      <c r="E17" s="131" t="s">
        <v>208</v>
      </c>
      <c r="F17" s="133"/>
      <c r="G17" s="120">
        <v>6</v>
      </c>
    </row>
    <row r="18" spans="1:7" ht="12.75">
      <c r="A18" s="132"/>
      <c r="B18" s="130" t="b">
        <v>1</v>
      </c>
      <c r="C18" s="131" t="b">
        <v>0</v>
      </c>
      <c r="D18" s="131" t="s">
        <v>182</v>
      </c>
      <c r="E18" s="131" t="s">
        <v>209</v>
      </c>
      <c r="F18" s="133"/>
      <c r="G18" s="120">
        <v>5</v>
      </c>
    </row>
    <row r="19" spans="1:7" ht="12.75">
      <c r="A19" s="132"/>
      <c r="B19" s="130" t="b">
        <v>1</v>
      </c>
      <c r="C19" s="131" t="b">
        <v>0</v>
      </c>
      <c r="D19" s="131" t="s">
        <v>210</v>
      </c>
      <c r="E19" s="131" t="s">
        <v>211</v>
      </c>
      <c r="F19" s="133"/>
      <c r="G19" s="120">
        <v>8</v>
      </c>
    </row>
    <row r="20" spans="1:7" ht="12.75">
      <c r="A20" s="132"/>
      <c r="B20" s="130" t="b">
        <v>1</v>
      </c>
      <c r="C20" s="131" t="b">
        <v>1</v>
      </c>
      <c r="D20" s="131" t="s">
        <v>212</v>
      </c>
      <c r="E20" s="131" t="s">
        <v>213</v>
      </c>
      <c r="F20" s="133"/>
      <c r="G20" s="120">
        <v>9</v>
      </c>
    </row>
    <row r="21" spans="1:7" ht="12.75">
      <c r="A21" s="132"/>
      <c r="B21" s="130" t="b">
        <v>1</v>
      </c>
      <c r="C21" s="131" t="b">
        <v>0</v>
      </c>
      <c r="D21" s="131" t="s">
        <v>214</v>
      </c>
      <c r="E21" s="131" t="s">
        <v>215</v>
      </c>
      <c r="F21" s="133"/>
      <c r="G21" s="120">
        <v>8</v>
      </c>
    </row>
    <row r="22" spans="1:7" ht="12.75">
      <c r="A22" s="132"/>
      <c r="B22" s="130" t="b">
        <v>1</v>
      </c>
      <c r="C22" s="131" t="b">
        <v>1</v>
      </c>
      <c r="D22" s="131" t="s">
        <v>220</v>
      </c>
      <c r="E22" s="131" t="s">
        <v>221</v>
      </c>
      <c r="F22" s="133"/>
      <c r="G22" s="120">
        <v>9</v>
      </c>
    </row>
    <row r="23" spans="1:7" ht="12.75">
      <c r="A23" s="132"/>
      <c r="B23" s="130" t="b">
        <v>1</v>
      </c>
      <c r="C23" s="131" t="b">
        <v>0</v>
      </c>
      <c r="D23" s="131" t="s">
        <v>216</v>
      </c>
      <c r="E23" s="131" t="s">
        <v>217</v>
      </c>
      <c r="F23" s="133"/>
      <c r="G23" s="120">
        <v>8</v>
      </c>
    </row>
    <row r="24" spans="1:7" ht="12.75">
      <c r="A24" s="132"/>
      <c r="B24" s="130" t="b">
        <v>1</v>
      </c>
      <c r="C24" s="131" t="b">
        <v>1</v>
      </c>
      <c r="D24" s="131" t="s">
        <v>218</v>
      </c>
      <c r="E24" s="131" t="s">
        <v>219</v>
      </c>
      <c r="F24" s="133"/>
      <c r="G24" s="120">
        <v>9</v>
      </c>
    </row>
    <row r="25" spans="1:7" ht="12.75">
      <c r="A25" s="132"/>
      <c r="B25" s="130" t="b">
        <v>1</v>
      </c>
      <c r="C25" s="131" t="b">
        <v>0</v>
      </c>
      <c r="D25" s="131" t="s">
        <v>222</v>
      </c>
      <c r="E25" s="131" t="s">
        <v>223</v>
      </c>
      <c r="F25" s="133"/>
      <c r="G25" s="120">
        <v>8</v>
      </c>
    </row>
    <row r="26" spans="1:7" ht="12.75">
      <c r="A26" s="132"/>
      <c r="B26" s="130" t="b">
        <v>1</v>
      </c>
      <c r="C26" s="131" t="b">
        <v>1</v>
      </c>
      <c r="D26" s="131" t="s">
        <v>224</v>
      </c>
      <c r="E26" s="131" t="s">
        <v>225</v>
      </c>
      <c r="F26" s="133"/>
      <c r="G26" s="120">
        <v>9</v>
      </c>
    </row>
    <row r="27" spans="1:7" ht="12.75">
      <c r="A27" s="132"/>
      <c r="B27" s="130" t="b">
        <v>1</v>
      </c>
      <c r="C27" s="131" t="b">
        <v>0</v>
      </c>
      <c r="D27" s="131" t="s">
        <v>226</v>
      </c>
      <c r="E27" s="131" t="s">
        <v>227</v>
      </c>
      <c r="F27" s="133"/>
      <c r="G27" s="120">
        <v>2</v>
      </c>
    </row>
    <row r="28" spans="1:7" ht="12.75">
      <c r="A28" s="132"/>
      <c r="B28" s="130" t="b">
        <v>1</v>
      </c>
      <c r="C28" s="131" t="b">
        <v>0</v>
      </c>
      <c r="D28" s="131" t="s">
        <v>228</v>
      </c>
      <c r="E28" s="131" t="s">
        <v>229</v>
      </c>
      <c r="F28" s="133"/>
      <c r="G28" s="120">
        <v>4</v>
      </c>
    </row>
    <row r="29" spans="1:7" ht="12.75">
      <c r="A29" s="132"/>
      <c r="B29" s="130" t="b">
        <v>1</v>
      </c>
      <c r="C29" s="131" t="b">
        <v>1</v>
      </c>
      <c r="D29" s="131" t="s">
        <v>235</v>
      </c>
      <c r="E29" s="131" t="s">
        <v>234</v>
      </c>
      <c r="F29" s="133"/>
      <c r="G29" s="120">
        <v>5</v>
      </c>
    </row>
    <row r="30" spans="1:7" ht="12.75">
      <c r="A30" s="132"/>
      <c r="B30" s="130" t="b">
        <v>1</v>
      </c>
      <c r="C30" s="131" t="b">
        <v>0</v>
      </c>
      <c r="D30" s="131" t="s">
        <v>230</v>
      </c>
      <c r="E30" s="131" t="s">
        <v>231</v>
      </c>
      <c r="F30" s="133"/>
      <c r="G30" s="120">
        <v>4</v>
      </c>
    </row>
    <row r="31" spans="1:7" ht="12.75">
      <c r="A31" s="132"/>
      <c r="B31" s="130" t="b">
        <v>1</v>
      </c>
      <c r="C31" s="131" t="b">
        <v>1</v>
      </c>
      <c r="D31" s="131" t="s">
        <v>232</v>
      </c>
      <c r="E31" s="131" t="s">
        <v>233</v>
      </c>
      <c r="F31" s="133"/>
      <c r="G31" s="120">
        <v>5</v>
      </c>
    </row>
    <row r="32" spans="1:7" ht="12.75">
      <c r="A32" s="132"/>
      <c r="B32" s="130"/>
      <c r="C32" s="131"/>
      <c r="D32" s="131"/>
      <c r="E32" s="131"/>
      <c r="F32" s="133"/>
      <c r="G32" s="120"/>
    </row>
    <row r="33" spans="1:7" ht="12.75">
      <c r="A33" s="132"/>
      <c r="B33" s="130"/>
      <c r="C33" s="131"/>
      <c r="D33" s="131"/>
      <c r="E33" s="131"/>
      <c r="F33" s="133"/>
      <c r="G33" s="120"/>
    </row>
    <row r="34" spans="1:7" ht="12.75">
      <c r="A34" s="134"/>
      <c r="B34" s="134"/>
      <c r="C34" s="120"/>
      <c r="D34" s="120"/>
      <c r="E34" s="120"/>
      <c r="F34" s="120"/>
      <c r="G34" s="120"/>
    </row>
    <row r="35" spans="1:7" ht="12.75">
      <c r="A35" s="134"/>
      <c r="B35" s="134"/>
      <c r="C35" s="120"/>
      <c r="D35" s="120"/>
      <c r="E35" s="120"/>
      <c r="F35" s="120"/>
      <c r="G35" s="120"/>
    </row>
    <row r="36" spans="1:7" ht="13.5" thickBot="1">
      <c r="A36" s="135" t="s">
        <v>237</v>
      </c>
      <c r="B36" s="135" t="s">
        <v>238</v>
      </c>
      <c r="C36" s="120"/>
      <c r="D36" s="120"/>
      <c r="E36" s="120"/>
      <c r="F36" s="120"/>
      <c r="G36" s="120"/>
    </row>
    <row r="37" spans="1:7" ht="15">
      <c r="A37" s="128" t="s">
        <v>480</v>
      </c>
      <c r="B37" s="128" t="str">
        <f>CONCATENATE(C37,"\",D37)&amp;IF(LEN(E37)&gt;0,"\"&amp;E37,"")&amp;IF(LEN(F37)&gt;0,"\"&amp;F37,"")&amp;IF(LEN(G37)&gt;0,"\"&amp;G37,"")&amp;IF(LEN(H37)&gt;0,"\"&amp;H37,"")&amp;IF(LEN(I37)&gt;0,"\"&amp;I37,"")</f>
        <v>ОтчетИзмКап\ОКЕИ</v>
      </c>
      <c r="C37" s="122" t="s">
        <v>468</v>
      </c>
      <c r="D37" s="122" t="s">
        <v>156</v>
      </c>
      <c r="F37" s="120"/>
      <c r="G37" s="120"/>
    </row>
    <row r="38" spans="1:6" ht="15">
      <c r="A38" s="134" t="s">
        <v>164</v>
      </c>
      <c r="B38" s="128" t="str">
        <f aca="true" t="shared" si="0" ref="B38:B101">CONCATENATE(C38,"\",D38)&amp;IF(LEN(E38)&gt;0,"\"&amp;E38,"")&amp;IF(LEN(F38)&gt;0,"\"&amp;F38,"")&amp;IF(LEN(G38)&gt;0,"\"&amp;G38,"")&amp;IF(LEN(H38)&gt;0,"\"&amp;H38,"")&amp;IF(LEN(I38)&gt;0,"\"&amp;I38,"")</f>
        <v>ОтчетИзмКап\ИзмКап\ОстПредПред\УстКапитал</v>
      </c>
      <c r="C38" s="136" t="s">
        <v>468</v>
      </c>
      <c r="D38" s="122" t="s">
        <v>469</v>
      </c>
      <c r="E38" s="120" t="s">
        <v>485</v>
      </c>
      <c r="F38" s="120" t="s">
        <v>239</v>
      </c>
    </row>
    <row r="39" spans="1:6" ht="15">
      <c r="A39" s="134" t="s">
        <v>240</v>
      </c>
      <c r="B39" s="128" t="str">
        <f t="shared" si="0"/>
        <v>ОтчетИзмКап\ИзмКап\ОстПредПред\ДобКапитал</v>
      </c>
      <c r="C39" s="136" t="s">
        <v>468</v>
      </c>
      <c r="D39" s="122" t="s">
        <v>469</v>
      </c>
      <c r="E39" s="120" t="s">
        <v>485</v>
      </c>
      <c r="F39" s="120" t="s">
        <v>241</v>
      </c>
    </row>
    <row r="40" spans="1:6" ht="15">
      <c r="A40" s="134" t="s">
        <v>242</v>
      </c>
      <c r="B40" s="128" t="str">
        <f t="shared" si="0"/>
        <v>ОтчетИзмКап\ИзмКап\ОстПредПред\РезКапитал</v>
      </c>
      <c r="C40" s="136" t="s">
        <v>468</v>
      </c>
      <c r="D40" s="122" t="s">
        <v>469</v>
      </c>
      <c r="E40" s="120" t="s">
        <v>485</v>
      </c>
      <c r="F40" s="120" t="s">
        <v>243</v>
      </c>
    </row>
    <row r="41" spans="1:6" ht="15">
      <c r="A41" s="134" t="s">
        <v>244</v>
      </c>
      <c r="B41" s="128" t="str">
        <f t="shared" si="0"/>
        <v>ОтчетИзмКап\ИзмКап\ОстПредПред\НераспПриб</v>
      </c>
      <c r="C41" s="137" t="s">
        <v>468</v>
      </c>
      <c r="D41" s="138" t="s">
        <v>469</v>
      </c>
      <c r="E41" s="139" t="s">
        <v>485</v>
      </c>
      <c r="F41" s="120" t="s">
        <v>245</v>
      </c>
    </row>
    <row r="42" spans="1:6" ht="15.75" thickBot="1">
      <c r="A42" s="140" t="s">
        <v>246</v>
      </c>
      <c r="B42" s="128" t="str">
        <f t="shared" si="0"/>
        <v>ОтчетИзмКап\ИзмКап\ОстПредПред\Итог</v>
      </c>
      <c r="C42" s="141" t="s">
        <v>468</v>
      </c>
      <c r="D42" s="123" t="s">
        <v>469</v>
      </c>
      <c r="E42" s="142" t="s">
        <v>485</v>
      </c>
      <c r="F42" s="142" t="s">
        <v>247</v>
      </c>
    </row>
    <row r="43" spans="1:8" ht="15.75" thickTop="1">
      <c r="A43" s="134" t="s">
        <v>248</v>
      </c>
      <c r="B43" s="128" t="str">
        <f t="shared" si="0"/>
        <v>ОтчетИзмКап\ИзмКап\ПредГод\ИзмУчПол\НераспПриб</v>
      </c>
      <c r="C43" s="136" t="s">
        <v>468</v>
      </c>
      <c r="D43" s="122" t="s">
        <v>469</v>
      </c>
      <c r="E43" s="120" t="s">
        <v>383</v>
      </c>
      <c r="F43" s="120" t="s">
        <v>254</v>
      </c>
      <c r="G43" s="120" t="s">
        <v>245</v>
      </c>
      <c r="H43" s="134"/>
    </row>
    <row r="44" spans="1:8" ht="15">
      <c r="A44" s="134" t="s">
        <v>249</v>
      </c>
      <c r="B44" s="128" t="str">
        <f t="shared" si="0"/>
        <v>ОтчетИзмКап\ИзмКап\ПредГод\ИзмУчПол\Итог</v>
      </c>
      <c r="C44" s="143" t="s">
        <v>468</v>
      </c>
      <c r="D44" s="144" t="s">
        <v>469</v>
      </c>
      <c r="E44" s="145" t="s">
        <v>383</v>
      </c>
      <c r="F44" s="145" t="s">
        <v>254</v>
      </c>
      <c r="G44" s="120" t="s">
        <v>247</v>
      </c>
      <c r="H44" s="134"/>
    </row>
    <row r="45" spans="1:8" ht="15">
      <c r="A45" s="146" t="s">
        <v>250</v>
      </c>
      <c r="B45" s="128" t="str">
        <f t="shared" si="0"/>
        <v>ОтчетИзмКап\ИзмКап\ПредГод\ПереоцОснСр\ДобКапитал</v>
      </c>
      <c r="C45" s="136" t="s">
        <v>468</v>
      </c>
      <c r="D45" s="122" t="s">
        <v>469</v>
      </c>
      <c r="E45" s="120" t="s">
        <v>383</v>
      </c>
      <c r="F45" s="120" t="s">
        <v>252</v>
      </c>
      <c r="G45" s="139" t="s">
        <v>241</v>
      </c>
      <c r="H45" s="134"/>
    </row>
    <row r="46" spans="1:8" ht="15">
      <c r="A46" s="42" t="s">
        <v>251</v>
      </c>
      <c r="B46" s="128" t="str">
        <f t="shared" si="0"/>
        <v>ОтчетИзмКап\ИзмКап\ПредГод\ПереоцОснСр\НераспПриб</v>
      </c>
      <c r="C46" s="136" t="s">
        <v>468</v>
      </c>
      <c r="D46" s="122" t="s">
        <v>469</v>
      </c>
      <c r="E46" s="120" t="s">
        <v>383</v>
      </c>
      <c r="F46" s="120" t="s">
        <v>252</v>
      </c>
      <c r="G46" s="147" t="s">
        <v>245</v>
      </c>
      <c r="H46" s="134"/>
    </row>
    <row r="47" spans="1:8" ht="15">
      <c r="A47" s="148" t="s">
        <v>253</v>
      </c>
      <c r="B47" s="128" t="str">
        <f t="shared" si="0"/>
        <v>ОтчетИзмКап\ИзмКап\ПредГод\ПереоцОснСр\Итог</v>
      </c>
      <c r="C47" s="143" t="s">
        <v>468</v>
      </c>
      <c r="D47" s="144" t="s">
        <v>469</v>
      </c>
      <c r="E47" s="145" t="s">
        <v>383</v>
      </c>
      <c r="F47" s="145" t="s">
        <v>252</v>
      </c>
      <c r="G47" s="145" t="s">
        <v>247</v>
      </c>
      <c r="H47" s="134"/>
    </row>
    <row r="48" spans="1:8" ht="15">
      <c r="A48" s="42" t="s">
        <v>255</v>
      </c>
      <c r="B48" s="128" t="str">
        <f t="shared" si="0"/>
        <v>ОтчетИзмКап\ИзмКап\ПредГод\ДопДан\ДобКапитал</v>
      </c>
      <c r="C48" s="136" t="s">
        <v>468</v>
      </c>
      <c r="D48" s="122" t="s">
        <v>469</v>
      </c>
      <c r="E48" s="120" t="s">
        <v>383</v>
      </c>
      <c r="F48" s="120" t="s">
        <v>258</v>
      </c>
      <c r="G48" s="138" t="s">
        <v>241</v>
      </c>
      <c r="H48" s="134"/>
    </row>
    <row r="49" spans="1:8" ht="15">
      <c r="A49" s="42" t="s">
        <v>257</v>
      </c>
      <c r="B49" s="128" t="str">
        <f t="shared" si="0"/>
        <v>ОтчетИзмКап\ИзмКап\ПредГод\ДопДан\РезКапитал</v>
      </c>
      <c r="C49" s="136" t="s">
        <v>468</v>
      </c>
      <c r="D49" s="122" t="s">
        <v>469</v>
      </c>
      <c r="E49" s="120" t="s">
        <v>383</v>
      </c>
      <c r="F49" s="120" t="s">
        <v>258</v>
      </c>
      <c r="G49" s="124" t="s">
        <v>243</v>
      </c>
      <c r="H49" s="134"/>
    </row>
    <row r="50" spans="1:8" ht="15">
      <c r="A50" s="42" t="s">
        <v>256</v>
      </c>
      <c r="B50" s="128" t="str">
        <f t="shared" si="0"/>
        <v>ОтчетИзмКап\ИзмКап\ПредГод\ДопДан\НераспПриб</v>
      </c>
      <c r="C50" s="136" t="s">
        <v>468</v>
      </c>
      <c r="D50" s="122" t="s">
        <v>469</v>
      </c>
      <c r="E50" s="120" t="s">
        <v>383</v>
      </c>
      <c r="F50" s="120" t="s">
        <v>258</v>
      </c>
      <c r="G50" s="124" t="s">
        <v>245</v>
      </c>
      <c r="H50" s="134"/>
    </row>
    <row r="51" spans="1:8" ht="15">
      <c r="A51" s="148" t="s">
        <v>190</v>
      </c>
      <c r="B51" s="128" t="str">
        <f t="shared" si="0"/>
        <v>ОтчетИзмКап\ИзмКап\ПредГод\ДопДан\Итог</v>
      </c>
      <c r="C51" s="143" t="s">
        <v>468</v>
      </c>
      <c r="D51" s="144" t="s">
        <v>469</v>
      </c>
      <c r="E51" s="145" t="s">
        <v>383</v>
      </c>
      <c r="F51" s="145" t="s">
        <v>258</v>
      </c>
      <c r="G51" s="144" t="s">
        <v>247</v>
      </c>
      <c r="H51" s="148"/>
    </row>
    <row r="52" spans="1:8" ht="15">
      <c r="A52" s="146" t="s">
        <v>191</v>
      </c>
      <c r="B52" s="128" t="str">
        <f t="shared" si="0"/>
        <v>ОтчетИзмКап\ИзмКап\ПредГод\ДопДан\!ВтчНаим\Наименование</v>
      </c>
      <c r="C52" s="136" t="s">
        <v>468</v>
      </c>
      <c r="D52" s="122" t="s">
        <v>469</v>
      </c>
      <c r="E52" s="120" t="s">
        <v>383</v>
      </c>
      <c r="F52" s="120" t="s">
        <v>258</v>
      </c>
      <c r="G52" s="120" t="s">
        <v>477</v>
      </c>
      <c r="H52" s="149" t="s">
        <v>262</v>
      </c>
    </row>
    <row r="53" spans="1:8" ht="15">
      <c r="A53" s="42" t="s">
        <v>259</v>
      </c>
      <c r="B53" s="128" t="str">
        <f t="shared" si="0"/>
        <v>ОтчетИзмКап\ИзмКап\ПредГод\ДопДан\!ВтчНаим\ДобКапитал</v>
      </c>
      <c r="C53" s="136" t="s">
        <v>468</v>
      </c>
      <c r="D53" s="122" t="s">
        <v>469</v>
      </c>
      <c r="E53" s="120" t="s">
        <v>383</v>
      </c>
      <c r="F53" s="120" t="s">
        <v>258</v>
      </c>
      <c r="G53" s="120" t="s">
        <v>477</v>
      </c>
      <c r="H53" s="150" t="s">
        <v>241</v>
      </c>
    </row>
    <row r="54" spans="1:8" ht="15">
      <c r="A54" s="42" t="s">
        <v>260</v>
      </c>
      <c r="B54" s="128" t="str">
        <f t="shared" si="0"/>
        <v>ОтчетИзмКап\ИзмКап\ПредГод\ДопДан\!ВтчНаим\РезКапитал</v>
      </c>
      <c r="C54" s="136" t="s">
        <v>468</v>
      </c>
      <c r="D54" s="122" t="s">
        <v>469</v>
      </c>
      <c r="E54" s="120" t="s">
        <v>383</v>
      </c>
      <c r="F54" s="120" t="s">
        <v>258</v>
      </c>
      <c r="G54" s="120" t="s">
        <v>477</v>
      </c>
      <c r="H54" s="150" t="s">
        <v>243</v>
      </c>
    </row>
    <row r="55" spans="1:8" ht="15">
      <c r="A55" s="42" t="s">
        <v>261</v>
      </c>
      <c r="B55" s="128" t="str">
        <f t="shared" si="0"/>
        <v>ОтчетИзмКап\ИзмКап\ПредГод\ДопДан\!ВтчНаим\НераспПриб</v>
      </c>
      <c r="C55" s="136" t="s">
        <v>468</v>
      </c>
      <c r="D55" s="122" t="s">
        <v>469</v>
      </c>
      <c r="E55" s="120" t="s">
        <v>383</v>
      </c>
      <c r="F55" s="120" t="s">
        <v>258</v>
      </c>
      <c r="G55" s="120" t="s">
        <v>477</v>
      </c>
      <c r="H55" s="150" t="s">
        <v>245</v>
      </c>
    </row>
    <row r="56" spans="1:8" ht="15">
      <c r="A56" s="42" t="s">
        <v>192</v>
      </c>
      <c r="B56" s="128" t="str">
        <f t="shared" si="0"/>
        <v>ОтчетИзмКап\ИзмКап\ПредГод\ДопДан\!ВтчНаим\Итог</v>
      </c>
      <c r="C56" s="143" t="s">
        <v>468</v>
      </c>
      <c r="D56" s="144" t="s">
        <v>469</v>
      </c>
      <c r="E56" s="145" t="s">
        <v>383</v>
      </c>
      <c r="F56" s="145" t="s">
        <v>258</v>
      </c>
      <c r="G56" s="120" t="s">
        <v>477</v>
      </c>
      <c r="H56" s="150" t="s">
        <v>247</v>
      </c>
    </row>
    <row r="57" spans="1:8" ht="15">
      <c r="A57" s="146" t="s">
        <v>193</v>
      </c>
      <c r="B57" s="128" t="str">
        <f t="shared" si="0"/>
        <v>ОтчетИзмКап\ИзмКап\ПредГод\Остаток1янв\УстКапитал</v>
      </c>
      <c r="C57" s="136" t="s">
        <v>468</v>
      </c>
      <c r="D57" s="122" t="s">
        <v>469</v>
      </c>
      <c r="E57" s="120" t="s">
        <v>383</v>
      </c>
      <c r="F57" s="120" t="s">
        <v>473</v>
      </c>
      <c r="G57" s="139" t="s">
        <v>239</v>
      </c>
      <c r="H57" s="134"/>
    </row>
    <row r="58" spans="1:8" ht="15">
      <c r="A58" s="42" t="s">
        <v>263</v>
      </c>
      <c r="B58" s="128" t="str">
        <f t="shared" si="0"/>
        <v>ОтчетИзмКап\ИзмКап\ПредГод\Остаток1янв\ДобКапитал</v>
      </c>
      <c r="C58" s="136" t="s">
        <v>468</v>
      </c>
      <c r="D58" s="122" t="s">
        <v>469</v>
      </c>
      <c r="E58" s="120" t="s">
        <v>383</v>
      </c>
      <c r="F58" s="120" t="s">
        <v>473</v>
      </c>
      <c r="G58" s="147" t="s">
        <v>241</v>
      </c>
      <c r="H58" s="134"/>
    </row>
    <row r="59" spans="1:8" ht="15">
      <c r="A59" s="42" t="s">
        <v>264</v>
      </c>
      <c r="B59" s="128" t="str">
        <f t="shared" si="0"/>
        <v>ОтчетИзмКап\ИзмКап\ПредГод\Остаток1янв\РезКапитал</v>
      </c>
      <c r="C59" s="136" t="s">
        <v>468</v>
      </c>
      <c r="D59" s="122" t="s">
        <v>469</v>
      </c>
      <c r="E59" s="120" t="s">
        <v>383</v>
      </c>
      <c r="F59" s="120" t="s">
        <v>473</v>
      </c>
      <c r="G59" s="147" t="s">
        <v>243</v>
      </c>
      <c r="H59" s="134"/>
    </row>
    <row r="60" spans="1:8" ht="15">
      <c r="A60" s="42" t="s">
        <v>265</v>
      </c>
      <c r="B60" s="128" t="str">
        <f t="shared" si="0"/>
        <v>ОтчетИзмКап\ИзмКап\ПредГод\Остаток1янв\НераспПриб</v>
      </c>
      <c r="C60" s="136" t="s">
        <v>468</v>
      </c>
      <c r="D60" s="122" t="s">
        <v>469</v>
      </c>
      <c r="E60" s="120" t="s">
        <v>383</v>
      </c>
      <c r="F60" s="120" t="s">
        <v>473</v>
      </c>
      <c r="G60" s="147" t="s">
        <v>245</v>
      </c>
      <c r="H60" s="134"/>
    </row>
    <row r="61" spans="1:8" ht="15">
      <c r="A61" s="148" t="s">
        <v>266</v>
      </c>
      <c r="B61" s="128" t="str">
        <f t="shared" si="0"/>
        <v>ОтчетИзмКап\ИзмКап\ПредГод\Остаток1янв\Итог</v>
      </c>
      <c r="C61" s="143" t="s">
        <v>468</v>
      </c>
      <c r="D61" s="144" t="s">
        <v>469</v>
      </c>
      <c r="E61" s="145" t="s">
        <v>383</v>
      </c>
      <c r="F61" s="145" t="s">
        <v>473</v>
      </c>
      <c r="G61" s="145" t="s">
        <v>247</v>
      </c>
      <c r="H61" s="134"/>
    </row>
    <row r="62" spans="1:8" ht="15">
      <c r="A62" s="134" t="s">
        <v>267</v>
      </c>
      <c r="B62" s="128" t="str">
        <f t="shared" si="0"/>
        <v>ОтчетИзмКап\ИзмКап\ПредГод\ПересИнВалют\ДобКапитал</v>
      </c>
      <c r="C62" s="136" t="s">
        <v>468</v>
      </c>
      <c r="D62" s="122" t="s">
        <v>469</v>
      </c>
      <c r="E62" s="120" t="s">
        <v>383</v>
      </c>
      <c r="F62" s="122" t="s">
        <v>269</v>
      </c>
      <c r="G62" s="122" t="s">
        <v>241</v>
      </c>
      <c r="H62" s="134"/>
    </row>
    <row r="63" spans="1:8" ht="15">
      <c r="A63" s="148" t="s">
        <v>268</v>
      </c>
      <c r="B63" s="128" t="str">
        <f t="shared" si="0"/>
        <v>ОтчетИзмКап\ИзмКап\ПредГод\ПересИнВалют\Итог</v>
      </c>
      <c r="C63" s="143" t="s">
        <v>468</v>
      </c>
      <c r="D63" s="144" t="s">
        <v>469</v>
      </c>
      <c r="E63" s="145" t="s">
        <v>383</v>
      </c>
      <c r="F63" s="144" t="s">
        <v>269</v>
      </c>
      <c r="G63" s="144" t="s">
        <v>247</v>
      </c>
      <c r="H63" s="134"/>
    </row>
    <row r="64" spans="1:8" ht="15">
      <c r="A64" s="151" t="s">
        <v>271</v>
      </c>
      <c r="B64" s="128" t="str">
        <f t="shared" si="0"/>
        <v>ОтчетИзмКап\ИзмКап\ПредГод\ЧистаяПрибыль\НераспПриб</v>
      </c>
      <c r="C64" s="136" t="s">
        <v>468</v>
      </c>
      <c r="D64" s="122" t="s">
        <v>469</v>
      </c>
      <c r="E64" s="120" t="s">
        <v>383</v>
      </c>
      <c r="F64" s="122" t="s">
        <v>270</v>
      </c>
      <c r="G64" s="122" t="s">
        <v>245</v>
      </c>
      <c r="H64" s="134"/>
    </row>
    <row r="65" spans="1:8" ht="15">
      <c r="A65" s="152" t="s">
        <v>272</v>
      </c>
      <c r="B65" s="128" t="str">
        <f t="shared" si="0"/>
        <v>ОтчетИзмКап\ИзмКап\ПредГод\ЧистаяПрибыль\Итог</v>
      </c>
      <c r="C65" s="136" t="s">
        <v>468</v>
      </c>
      <c r="D65" s="122" t="s">
        <v>469</v>
      </c>
      <c r="E65" s="120" t="s">
        <v>383</v>
      </c>
      <c r="F65" s="144" t="s">
        <v>270</v>
      </c>
      <c r="G65" s="144" t="s">
        <v>247</v>
      </c>
      <c r="H65" s="134"/>
    </row>
    <row r="66" spans="1:8" ht="15">
      <c r="A66" s="134" t="s">
        <v>273</v>
      </c>
      <c r="B66" s="128" t="str">
        <f t="shared" si="0"/>
        <v>ОтчетИзмКап\ИзмКап\ПредГод\Дивиденды\НераспПриб</v>
      </c>
      <c r="C66" s="136" t="s">
        <v>468</v>
      </c>
      <c r="D66" s="122" t="s">
        <v>469</v>
      </c>
      <c r="E66" s="120" t="s">
        <v>383</v>
      </c>
      <c r="F66" s="122" t="s">
        <v>52</v>
      </c>
      <c r="G66" s="122" t="s">
        <v>245</v>
      </c>
      <c r="H66" s="134"/>
    </row>
    <row r="67" spans="1:8" ht="15">
      <c r="A67" s="148" t="s">
        <v>274</v>
      </c>
      <c r="B67" s="128" t="str">
        <f t="shared" si="0"/>
        <v>ОтчетИзмКап\ИзмКап\ПредГод\Дивиденды\Итог</v>
      </c>
      <c r="C67" s="143" t="s">
        <v>468</v>
      </c>
      <c r="D67" s="144" t="s">
        <v>469</v>
      </c>
      <c r="E67" s="145" t="s">
        <v>383</v>
      </c>
      <c r="F67" s="144" t="s">
        <v>52</v>
      </c>
      <c r="G67" s="144" t="s">
        <v>247</v>
      </c>
      <c r="H67" s="134"/>
    </row>
    <row r="68" spans="1:8" ht="15">
      <c r="A68" s="134" t="s">
        <v>275</v>
      </c>
      <c r="B68" s="128" t="str">
        <f t="shared" si="0"/>
        <v>ОтчетИзмКап\ИзмКап\ПредГод\ОтчислРезФонд\РезКапитал</v>
      </c>
      <c r="C68" s="136" t="s">
        <v>468</v>
      </c>
      <c r="D68" s="122" t="s">
        <v>469</v>
      </c>
      <c r="E68" s="120" t="s">
        <v>383</v>
      </c>
      <c r="F68" s="122" t="s">
        <v>278</v>
      </c>
      <c r="G68" s="122" t="s">
        <v>243</v>
      </c>
      <c r="H68" s="134"/>
    </row>
    <row r="69" spans="1:8" ht="15">
      <c r="A69" s="134" t="s">
        <v>276</v>
      </c>
      <c r="B69" s="128" t="str">
        <f t="shared" si="0"/>
        <v>ОтчетИзмКап\ИзмКап\ПредГод\ОтчислРезФонд\НераспПриб</v>
      </c>
      <c r="C69" s="136" t="s">
        <v>468</v>
      </c>
      <c r="D69" s="122" t="s">
        <v>469</v>
      </c>
      <c r="E69" s="120" t="s">
        <v>383</v>
      </c>
      <c r="F69" s="122" t="s">
        <v>278</v>
      </c>
      <c r="G69" s="122" t="s">
        <v>245</v>
      </c>
      <c r="H69" s="134"/>
    </row>
    <row r="70" spans="1:8" ht="15">
      <c r="A70" s="148" t="s">
        <v>277</v>
      </c>
      <c r="B70" s="128" t="str">
        <f t="shared" si="0"/>
        <v>ОтчетИзмКап\ИзмКап\ПредГод\ОтчислРезФонд\Итог</v>
      </c>
      <c r="C70" s="143" t="s">
        <v>468</v>
      </c>
      <c r="D70" s="144" t="s">
        <v>469</v>
      </c>
      <c r="E70" s="145" t="s">
        <v>383</v>
      </c>
      <c r="F70" s="144" t="s">
        <v>278</v>
      </c>
      <c r="G70" s="144" t="s">
        <v>247</v>
      </c>
      <c r="H70" s="148"/>
    </row>
    <row r="71" spans="1:8" ht="15">
      <c r="A71" s="134" t="s">
        <v>279</v>
      </c>
      <c r="B71" s="128" t="str">
        <f t="shared" si="0"/>
        <v>ОтчетИзмКап\ИзмКап\ПредГод\УвеличКапитал\ДополнитВыпАкций\УстКапитал</v>
      </c>
      <c r="C71" s="136" t="s">
        <v>468</v>
      </c>
      <c r="D71" s="122" t="s">
        <v>469</v>
      </c>
      <c r="E71" s="120" t="s">
        <v>383</v>
      </c>
      <c r="F71" s="153" t="s">
        <v>281</v>
      </c>
      <c r="G71" s="124" t="s">
        <v>470</v>
      </c>
      <c r="H71" s="154" t="s">
        <v>239</v>
      </c>
    </row>
    <row r="72" spans="1:8" ht="15">
      <c r="A72" s="42" t="s">
        <v>284</v>
      </c>
      <c r="B72" s="128" t="str">
        <f t="shared" si="0"/>
        <v>ОтчетИзмКап\ИзмКап\ПредГод\УвеличКапитал\ДополнитВыпАкций\ДобКапитал</v>
      </c>
      <c r="C72" s="136" t="s">
        <v>468</v>
      </c>
      <c r="D72" s="122" t="s">
        <v>469</v>
      </c>
      <c r="E72" s="120" t="s">
        <v>383</v>
      </c>
      <c r="F72" s="153" t="s">
        <v>281</v>
      </c>
      <c r="G72" s="124" t="s">
        <v>470</v>
      </c>
      <c r="H72" s="154" t="s">
        <v>241</v>
      </c>
    </row>
    <row r="73" spans="1:8" ht="15">
      <c r="A73" s="42" t="s">
        <v>285</v>
      </c>
      <c r="B73" s="128" t="str">
        <f t="shared" si="0"/>
        <v>ОтчетИзмКап\ИзмКап\ПредГод\УвеличКапитал\ДополнитВыпАкций\РезКапитал</v>
      </c>
      <c r="C73" s="136" t="s">
        <v>468</v>
      </c>
      <c r="D73" s="122" t="s">
        <v>469</v>
      </c>
      <c r="E73" s="120" t="s">
        <v>383</v>
      </c>
      <c r="F73" s="153" t="s">
        <v>281</v>
      </c>
      <c r="G73" s="124" t="s">
        <v>470</v>
      </c>
      <c r="H73" s="154" t="s">
        <v>243</v>
      </c>
    </row>
    <row r="74" spans="1:8" ht="15">
      <c r="A74" s="42" t="s">
        <v>286</v>
      </c>
      <c r="B74" s="128" t="str">
        <f t="shared" si="0"/>
        <v>ОтчетИзмКап\ИзмКап\ПредГод\УвеличКапитал\ДополнитВыпАкций\НераспПриб</v>
      </c>
      <c r="C74" s="136" t="s">
        <v>468</v>
      </c>
      <c r="D74" s="122" t="s">
        <v>469</v>
      </c>
      <c r="E74" s="120" t="s">
        <v>383</v>
      </c>
      <c r="F74" s="153" t="s">
        <v>281</v>
      </c>
      <c r="G74" s="124" t="s">
        <v>470</v>
      </c>
      <c r="H74" s="154" t="s">
        <v>245</v>
      </c>
    </row>
    <row r="75" spans="1:8" ht="15">
      <c r="A75" s="148" t="s">
        <v>280</v>
      </c>
      <c r="B75" s="128" t="str">
        <f t="shared" si="0"/>
        <v>ОтчетИзмКап\ИзмКап\ПредГод\УвеличКапитал\ДополнитВыпАкций\Итог</v>
      </c>
      <c r="C75" s="143" t="s">
        <v>468</v>
      </c>
      <c r="D75" s="144" t="s">
        <v>469</v>
      </c>
      <c r="E75" s="145" t="s">
        <v>383</v>
      </c>
      <c r="F75" s="155" t="s">
        <v>281</v>
      </c>
      <c r="G75" s="144" t="s">
        <v>470</v>
      </c>
      <c r="H75" s="156" t="s">
        <v>247</v>
      </c>
    </row>
    <row r="76" spans="1:8" ht="15">
      <c r="A76" s="42" t="s">
        <v>282</v>
      </c>
      <c r="B76" s="128" t="str">
        <f t="shared" si="0"/>
        <v>ОтчетИзмКап\ИзмКап\ПредГод\УвеличКапитал\УвеличНомАкц\УстКапитал</v>
      </c>
      <c r="C76" s="136" t="s">
        <v>468</v>
      </c>
      <c r="D76" s="122" t="s">
        <v>469</v>
      </c>
      <c r="E76" s="120" t="s">
        <v>383</v>
      </c>
      <c r="F76" s="153" t="s">
        <v>281</v>
      </c>
      <c r="G76" s="122" t="s">
        <v>471</v>
      </c>
      <c r="H76" s="154" t="s">
        <v>239</v>
      </c>
    </row>
    <row r="77" spans="1:8" ht="15">
      <c r="A77" s="42" t="s">
        <v>287</v>
      </c>
      <c r="B77" s="128" t="str">
        <f t="shared" si="0"/>
        <v>ОтчетИзмКап\ИзмКап\ПредГод\УвеличКапитал\УвеличНомАкц\ДобКапитал</v>
      </c>
      <c r="C77" s="136" t="s">
        <v>468</v>
      </c>
      <c r="D77" s="122" t="s">
        <v>469</v>
      </c>
      <c r="E77" s="120" t="s">
        <v>383</v>
      </c>
      <c r="F77" s="153" t="s">
        <v>281</v>
      </c>
      <c r="G77" s="122" t="s">
        <v>471</v>
      </c>
      <c r="H77" s="154" t="s">
        <v>241</v>
      </c>
    </row>
    <row r="78" spans="1:8" ht="15">
      <c r="A78" s="42" t="s">
        <v>288</v>
      </c>
      <c r="B78" s="128" t="str">
        <f t="shared" si="0"/>
        <v>ОтчетИзмКап\ИзмКап\ПредГод\УвеличКапитал\УвеличНомАкц\РезКапитал</v>
      </c>
      <c r="C78" s="136" t="s">
        <v>468</v>
      </c>
      <c r="D78" s="122" t="s">
        <v>469</v>
      </c>
      <c r="E78" s="120" t="s">
        <v>383</v>
      </c>
      <c r="F78" s="153" t="s">
        <v>281</v>
      </c>
      <c r="G78" s="122" t="s">
        <v>471</v>
      </c>
      <c r="H78" s="154" t="s">
        <v>243</v>
      </c>
    </row>
    <row r="79" spans="1:8" ht="15">
      <c r="A79" s="42" t="s">
        <v>289</v>
      </c>
      <c r="B79" s="128" t="str">
        <f t="shared" si="0"/>
        <v>ОтчетИзмКап\ИзмКап\ПредГод\УвеличКапитал\УвеличНомАкц\НераспПриб</v>
      </c>
      <c r="C79" s="136" t="s">
        <v>468</v>
      </c>
      <c r="D79" s="122" t="s">
        <v>469</v>
      </c>
      <c r="E79" s="120" t="s">
        <v>383</v>
      </c>
      <c r="F79" s="153" t="s">
        <v>281</v>
      </c>
      <c r="G79" s="122" t="s">
        <v>471</v>
      </c>
      <c r="H79" s="154" t="s">
        <v>245</v>
      </c>
    </row>
    <row r="80" spans="1:8" ht="15">
      <c r="A80" s="148" t="s">
        <v>283</v>
      </c>
      <c r="B80" s="128" t="str">
        <f t="shared" si="0"/>
        <v>ОтчетИзмКап\ИзмКап\ПредГод\УвеличКапитал\УвеличНомАкц\Итог</v>
      </c>
      <c r="C80" s="143" t="s">
        <v>468</v>
      </c>
      <c r="D80" s="144" t="s">
        <v>469</v>
      </c>
      <c r="E80" s="145" t="s">
        <v>383</v>
      </c>
      <c r="F80" s="155" t="s">
        <v>281</v>
      </c>
      <c r="G80" s="144" t="s">
        <v>471</v>
      </c>
      <c r="H80" s="156" t="s">
        <v>247</v>
      </c>
    </row>
    <row r="81" spans="1:8" ht="15">
      <c r="A81" s="134" t="s">
        <v>290</v>
      </c>
      <c r="B81" s="128" t="str">
        <f t="shared" si="0"/>
        <v>ОтчетИзмКап\ИзмКап\ПредГод\УвеличКапитал\Реорганизация\УстКапитал</v>
      </c>
      <c r="C81" s="136" t="s">
        <v>468</v>
      </c>
      <c r="D81" s="122" t="s">
        <v>469</v>
      </c>
      <c r="E81" s="120" t="s">
        <v>383</v>
      </c>
      <c r="F81" s="153" t="s">
        <v>281</v>
      </c>
      <c r="G81" s="122" t="s">
        <v>297</v>
      </c>
      <c r="H81" s="154" t="s">
        <v>239</v>
      </c>
    </row>
    <row r="82" spans="1:8" ht="15">
      <c r="A82" s="134" t="s">
        <v>291</v>
      </c>
      <c r="B82" s="128" t="str">
        <f t="shared" si="0"/>
        <v>ОтчетИзмКап\ИзмКап\ПредГод\УвеличКапитал\Реорганизация\НераспПриб</v>
      </c>
      <c r="C82" s="136" t="s">
        <v>468</v>
      </c>
      <c r="D82" s="122" t="s">
        <v>469</v>
      </c>
      <c r="E82" s="120" t="s">
        <v>383</v>
      </c>
      <c r="F82" s="153" t="s">
        <v>281</v>
      </c>
      <c r="G82" s="122" t="s">
        <v>297</v>
      </c>
      <c r="H82" s="154" t="s">
        <v>245</v>
      </c>
    </row>
    <row r="83" spans="1:8" ht="15">
      <c r="A83" s="148" t="s">
        <v>292</v>
      </c>
      <c r="B83" s="128" t="str">
        <f t="shared" si="0"/>
        <v>ОтчетИзмКап\ИзмКап\ПредГод\УвеличКапитал\Реорганизация\Итог</v>
      </c>
      <c r="C83" s="143" t="s">
        <v>468</v>
      </c>
      <c r="D83" s="144" t="s">
        <v>469</v>
      </c>
      <c r="E83" s="145" t="s">
        <v>383</v>
      </c>
      <c r="F83" s="155" t="s">
        <v>281</v>
      </c>
      <c r="G83" s="144" t="s">
        <v>297</v>
      </c>
      <c r="H83" s="156" t="s">
        <v>247</v>
      </c>
    </row>
    <row r="84" spans="1:8" ht="15">
      <c r="A84" s="134" t="s">
        <v>293</v>
      </c>
      <c r="B84" s="128" t="str">
        <f t="shared" si="0"/>
        <v>ОтчетИзмКап\ИзмКап\ПредГод\УвеличКапитал\Дополн\УстКапитал</v>
      </c>
      <c r="C84" s="136" t="s">
        <v>468</v>
      </c>
      <c r="D84" s="122" t="s">
        <v>469</v>
      </c>
      <c r="E84" s="120" t="s">
        <v>383</v>
      </c>
      <c r="F84" s="153" t="s">
        <v>281</v>
      </c>
      <c r="G84" s="122" t="s">
        <v>298</v>
      </c>
      <c r="H84" s="154" t="s">
        <v>239</v>
      </c>
    </row>
    <row r="85" spans="1:8" ht="15">
      <c r="A85" s="134" t="s">
        <v>294</v>
      </c>
      <c r="B85" s="128" t="str">
        <f t="shared" si="0"/>
        <v>ОтчетИзмКап\ИзмКап\ПредГод\УвеличКапитал\Дополн\ДобКапитал</v>
      </c>
      <c r="C85" s="136" t="s">
        <v>468</v>
      </c>
      <c r="D85" s="122" t="s">
        <v>469</v>
      </c>
      <c r="E85" s="120" t="s">
        <v>383</v>
      </c>
      <c r="F85" s="153" t="s">
        <v>281</v>
      </c>
      <c r="G85" s="122" t="s">
        <v>298</v>
      </c>
      <c r="H85" s="154" t="s">
        <v>241</v>
      </c>
    </row>
    <row r="86" spans="1:8" ht="15">
      <c r="A86" s="134" t="s">
        <v>295</v>
      </c>
      <c r="B86" s="128" t="str">
        <f t="shared" si="0"/>
        <v>ОтчетИзмКап\ИзмКап\ПредГод\УвеличКапитал\Дополн\РезКапитал</v>
      </c>
      <c r="C86" s="136" t="s">
        <v>468</v>
      </c>
      <c r="D86" s="122" t="s">
        <v>469</v>
      </c>
      <c r="E86" s="120" t="s">
        <v>383</v>
      </c>
      <c r="F86" s="153" t="s">
        <v>281</v>
      </c>
      <c r="G86" s="122" t="s">
        <v>298</v>
      </c>
      <c r="H86" s="154" t="s">
        <v>243</v>
      </c>
    </row>
    <row r="87" spans="1:8" ht="15">
      <c r="A87" s="134" t="s">
        <v>296</v>
      </c>
      <c r="B87" s="128" t="str">
        <f t="shared" si="0"/>
        <v>ОтчетИзмКап\ИзмКап\ПредГод\УвеличКапитал\Дополн\НераспПриб</v>
      </c>
      <c r="C87" s="136" t="s">
        <v>468</v>
      </c>
      <c r="D87" s="122" t="s">
        <v>469</v>
      </c>
      <c r="E87" s="120" t="s">
        <v>383</v>
      </c>
      <c r="F87" s="153" t="s">
        <v>281</v>
      </c>
      <c r="G87" s="122" t="s">
        <v>298</v>
      </c>
      <c r="H87" s="154" t="s">
        <v>245</v>
      </c>
    </row>
    <row r="88" spans="1:8" ht="15">
      <c r="A88" s="148" t="s">
        <v>194</v>
      </c>
      <c r="B88" s="128" t="str">
        <f t="shared" si="0"/>
        <v>ОтчетИзмКап\ИзмКап\ПредГод\УвеличКапитал\Дополн\Итог</v>
      </c>
      <c r="C88" s="143" t="s">
        <v>468</v>
      </c>
      <c r="D88" s="144" t="s">
        <v>469</v>
      </c>
      <c r="E88" s="145" t="s">
        <v>383</v>
      </c>
      <c r="F88" s="155" t="s">
        <v>281</v>
      </c>
      <c r="G88" s="144" t="s">
        <v>298</v>
      </c>
      <c r="H88" s="156" t="s">
        <v>247</v>
      </c>
    </row>
    <row r="89" spans="1:9" ht="15">
      <c r="A89" s="42" t="s">
        <v>195</v>
      </c>
      <c r="B89" s="128" t="str">
        <f t="shared" si="0"/>
        <v>ОтчетИзмКап\ИзмКап\ПредГод\УвеличКапитал\Дополн\!ВтчНаим\Наименование</v>
      </c>
      <c r="C89" s="136" t="s">
        <v>468</v>
      </c>
      <c r="D89" s="122" t="s">
        <v>469</v>
      </c>
      <c r="E89" s="120" t="s">
        <v>383</v>
      </c>
      <c r="F89" s="153" t="s">
        <v>281</v>
      </c>
      <c r="G89" s="122" t="s">
        <v>298</v>
      </c>
      <c r="H89" s="154" t="s">
        <v>477</v>
      </c>
      <c r="I89" s="154" t="s">
        <v>262</v>
      </c>
    </row>
    <row r="90" spans="1:9" ht="15">
      <c r="A90" s="42" t="s">
        <v>299</v>
      </c>
      <c r="B90" s="128" t="str">
        <f t="shared" si="0"/>
        <v>ОтчетИзмКап\ИзмКап\ПредГод\УвеличКапитал\Дополн\!ВтчНаим\УстКапитал</v>
      </c>
      <c r="C90" s="136" t="s">
        <v>468</v>
      </c>
      <c r="D90" s="122" t="s">
        <v>469</v>
      </c>
      <c r="E90" s="120" t="s">
        <v>383</v>
      </c>
      <c r="F90" s="153" t="s">
        <v>281</v>
      </c>
      <c r="G90" s="122" t="s">
        <v>298</v>
      </c>
      <c r="H90" s="154" t="s">
        <v>477</v>
      </c>
      <c r="I90" s="154" t="s">
        <v>239</v>
      </c>
    </row>
    <row r="91" spans="1:9" ht="15">
      <c r="A91" s="42" t="s">
        <v>300</v>
      </c>
      <c r="B91" s="128" t="str">
        <f t="shared" si="0"/>
        <v>ОтчетИзмКап\ИзмКап\ПредГод\УвеличКапитал\Дополн\!ВтчНаим\ДобКапитал</v>
      </c>
      <c r="C91" s="136" t="s">
        <v>468</v>
      </c>
      <c r="D91" s="122" t="s">
        <v>469</v>
      </c>
      <c r="E91" s="120" t="s">
        <v>383</v>
      </c>
      <c r="F91" s="153" t="s">
        <v>281</v>
      </c>
      <c r="G91" s="122" t="s">
        <v>298</v>
      </c>
      <c r="H91" s="154" t="s">
        <v>477</v>
      </c>
      <c r="I91" s="154" t="s">
        <v>241</v>
      </c>
    </row>
    <row r="92" spans="1:9" ht="15">
      <c r="A92" s="42" t="s">
        <v>301</v>
      </c>
      <c r="B92" s="128" t="str">
        <f t="shared" si="0"/>
        <v>ОтчетИзмКап\ИзмКап\ПредГод\УвеличКапитал\Дополн\!ВтчНаим\РезКапитал</v>
      </c>
      <c r="C92" s="136" t="s">
        <v>468</v>
      </c>
      <c r="D92" s="122" t="s">
        <v>469</v>
      </c>
      <c r="E92" s="120" t="s">
        <v>383</v>
      </c>
      <c r="F92" s="153" t="s">
        <v>281</v>
      </c>
      <c r="G92" s="122" t="s">
        <v>298</v>
      </c>
      <c r="H92" s="154" t="s">
        <v>477</v>
      </c>
      <c r="I92" s="154" t="s">
        <v>243</v>
      </c>
    </row>
    <row r="93" spans="1:9" ht="15">
      <c r="A93" s="42" t="s">
        <v>302</v>
      </c>
      <c r="B93" s="128" t="str">
        <f t="shared" si="0"/>
        <v>ОтчетИзмКап\ИзмКап\ПредГод\УвеличКапитал\Дополн\!ВтчНаим\НераспПриб</v>
      </c>
      <c r="C93" s="136" t="s">
        <v>468</v>
      </c>
      <c r="D93" s="122" t="s">
        <v>469</v>
      </c>
      <c r="E93" s="120" t="s">
        <v>383</v>
      </c>
      <c r="F93" s="153" t="s">
        <v>281</v>
      </c>
      <c r="G93" s="122" t="s">
        <v>298</v>
      </c>
      <c r="H93" s="154" t="s">
        <v>477</v>
      </c>
      <c r="I93" s="154" t="s">
        <v>245</v>
      </c>
    </row>
    <row r="94" spans="1:9" ht="15">
      <c r="A94" s="148" t="s">
        <v>236</v>
      </c>
      <c r="B94" s="128" t="str">
        <f t="shared" si="0"/>
        <v>ОтчетИзмКап\ИзмКап\ПредГод\УвеличКапитал\Дополн\!ВтчНаим\Итог</v>
      </c>
      <c r="C94" s="136" t="s">
        <v>468</v>
      </c>
      <c r="D94" s="144" t="s">
        <v>469</v>
      </c>
      <c r="E94" s="145" t="s">
        <v>383</v>
      </c>
      <c r="F94" s="155" t="s">
        <v>281</v>
      </c>
      <c r="G94" s="122" t="s">
        <v>298</v>
      </c>
      <c r="H94" s="154" t="s">
        <v>477</v>
      </c>
      <c r="I94" s="156" t="s">
        <v>247</v>
      </c>
    </row>
    <row r="95" spans="1:8" ht="15">
      <c r="A95" s="134" t="s">
        <v>196</v>
      </c>
      <c r="B95" s="128" t="str">
        <f t="shared" si="0"/>
        <v>ОтчетИзмКап\ИзмКап\ПредГод\УменьшКапитал\УменьшНомАкц\УстКапитал</v>
      </c>
      <c r="C95" s="136" t="s">
        <v>468</v>
      </c>
      <c r="D95" s="122" t="s">
        <v>469</v>
      </c>
      <c r="E95" s="120" t="s">
        <v>383</v>
      </c>
      <c r="F95" s="157" t="s">
        <v>303</v>
      </c>
      <c r="G95" s="122" t="s">
        <v>304</v>
      </c>
      <c r="H95" s="154" t="s">
        <v>239</v>
      </c>
    </row>
    <row r="96" spans="1:8" ht="15">
      <c r="A96" s="148" t="s">
        <v>305</v>
      </c>
      <c r="B96" s="128" t="str">
        <f t="shared" si="0"/>
        <v>ОтчетИзмКап\ИзмКап\ПредГод\УменьшКапитал\УменьшНомАкц\Итог</v>
      </c>
      <c r="C96" s="143" t="s">
        <v>468</v>
      </c>
      <c r="D96" s="144" t="s">
        <v>469</v>
      </c>
      <c r="E96" s="145" t="s">
        <v>383</v>
      </c>
      <c r="F96" s="153" t="s">
        <v>303</v>
      </c>
      <c r="G96" s="144" t="s">
        <v>304</v>
      </c>
      <c r="H96" s="156" t="s">
        <v>247</v>
      </c>
    </row>
    <row r="97" spans="1:8" ht="15">
      <c r="A97" s="134" t="s">
        <v>306</v>
      </c>
      <c r="B97" s="128" t="str">
        <f t="shared" si="0"/>
        <v>ОтчетИзмКап\ИзмКап\ПредГод\УменьшКапитал\УменьшКолАкций\УстКапитал</v>
      </c>
      <c r="C97" s="136" t="s">
        <v>468</v>
      </c>
      <c r="D97" s="122" t="s">
        <v>469</v>
      </c>
      <c r="E97" s="120" t="s">
        <v>383</v>
      </c>
      <c r="F97" s="153" t="s">
        <v>303</v>
      </c>
      <c r="G97" s="122" t="s">
        <v>308</v>
      </c>
      <c r="H97" s="154" t="s">
        <v>239</v>
      </c>
    </row>
    <row r="98" spans="1:8" ht="15">
      <c r="A98" s="148" t="s">
        <v>307</v>
      </c>
      <c r="B98" s="128" t="str">
        <f t="shared" si="0"/>
        <v>ОтчетИзмКап\ИзмКап\ПредГод\УменьшКапитал\УменьшКолАкций\Итог</v>
      </c>
      <c r="C98" s="143" t="s">
        <v>468</v>
      </c>
      <c r="D98" s="144" t="s">
        <v>469</v>
      </c>
      <c r="E98" s="145" t="s">
        <v>383</v>
      </c>
      <c r="F98" s="155" t="s">
        <v>303</v>
      </c>
      <c r="G98" s="144" t="s">
        <v>308</v>
      </c>
      <c r="H98" s="156" t="s">
        <v>247</v>
      </c>
    </row>
    <row r="99" spans="1:8" ht="15">
      <c r="A99" s="134" t="s">
        <v>309</v>
      </c>
      <c r="B99" s="128" t="str">
        <f t="shared" si="0"/>
        <v>ОтчетИзмКап\ИзмКап\ПредГод\УменьшКапитал\Реорганизация\УстКапитал</v>
      </c>
      <c r="C99" s="136" t="s">
        <v>468</v>
      </c>
      <c r="D99" s="122" t="s">
        <v>469</v>
      </c>
      <c r="E99" s="120" t="s">
        <v>383</v>
      </c>
      <c r="F99" s="153" t="s">
        <v>303</v>
      </c>
      <c r="G99" s="122" t="s">
        <v>297</v>
      </c>
      <c r="H99" s="154" t="s">
        <v>239</v>
      </c>
    </row>
    <row r="100" spans="1:8" ht="15">
      <c r="A100" s="134" t="s">
        <v>310</v>
      </c>
      <c r="B100" s="128" t="str">
        <f t="shared" si="0"/>
        <v>ОтчетИзмКап\ИзмКап\ПредГод\УменьшКапитал\Реорганизация\НераспПриб</v>
      </c>
      <c r="C100" s="136" t="s">
        <v>468</v>
      </c>
      <c r="D100" s="122" t="s">
        <v>469</v>
      </c>
      <c r="E100" s="120" t="s">
        <v>383</v>
      </c>
      <c r="F100" s="153" t="s">
        <v>303</v>
      </c>
      <c r="G100" s="122" t="s">
        <v>297</v>
      </c>
      <c r="H100" s="154" t="s">
        <v>245</v>
      </c>
    </row>
    <row r="101" spans="1:8" ht="15">
      <c r="A101" s="148" t="s">
        <v>311</v>
      </c>
      <c r="B101" s="128" t="str">
        <f t="shared" si="0"/>
        <v>ОтчетИзмКап\ИзмКап\ПредГод\УменьшКапитал\Реорганизация\Итог</v>
      </c>
      <c r="C101" s="143" t="s">
        <v>468</v>
      </c>
      <c r="D101" s="144" t="s">
        <v>469</v>
      </c>
      <c r="E101" s="145" t="s">
        <v>383</v>
      </c>
      <c r="F101" s="155" t="s">
        <v>303</v>
      </c>
      <c r="G101" s="144" t="s">
        <v>297</v>
      </c>
      <c r="H101" s="156" t="s">
        <v>247</v>
      </c>
    </row>
    <row r="102" spans="1:8" ht="15">
      <c r="A102" s="134" t="s">
        <v>312</v>
      </c>
      <c r="B102" s="128" t="str">
        <f aca="true" t="shared" si="1" ref="B102:B165">CONCATENATE(C102,"\",D102)&amp;IF(LEN(E102)&gt;0,"\"&amp;E102,"")&amp;IF(LEN(F102)&gt;0,"\"&amp;F102,"")&amp;IF(LEN(G102)&gt;0,"\"&amp;G102,"")&amp;IF(LEN(H102)&gt;0,"\"&amp;H102,"")&amp;IF(LEN(I102)&gt;0,"\"&amp;I102,"")</f>
        <v>ОтчетИзмКап\ИзмКап\ПредГод\УменьшКапитал\Дополн\УстКапитал</v>
      </c>
      <c r="C102" s="136" t="s">
        <v>468</v>
      </c>
      <c r="D102" s="122" t="s">
        <v>469</v>
      </c>
      <c r="E102" s="120" t="s">
        <v>383</v>
      </c>
      <c r="F102" s="153" t="s">
        <v>303</v>
      </c>
      <c r="G102" s="122" t="s">
        <v>298</v>
      </c>
      <c r="H102" s="154" t="s">
        <v>239</v>
      </c>
    </row>
    <row r="103" spans="1:8" ht="15">
      <c r="A103" s="134" t="s">
        <v>313</v>
      </c>
      <c r="B103" s="128" t="str">
        <f t="shared" si="1"/>
        <v>ОтчетИзмКап\ИзмКап\ПредГод\УменьшКапитал\Дополн\ДобКапитал</v>
      </c>
      <c r="C103" s="136" t="s">
        <v>468</v>
      </c>
      <c r="D103" s="122" t="s">
        <v>469</v>
      </c>
      <c r="E103" s="120" t="s">
        <v>383</v>
      </c>
      <c r="F103" s="153" t="s">
        <v>303</v>
      </c>
      <c r="G103" s="122" t="s">
        <v>298</v>
      </c>
      <c r="H103" s="154" t="s">
        <v>241</v>
      </c>
    </row>
    <row r="104" spans="1:8" ht="15">
      <c r="A104" s="134" t="s">
        <v>314</v>
      </c>
      <c r="B104" s="128" t="str">
        <f t="shared" si="1"/>
        <v>ОтчетИзмКап\ИзмКап\ПредГод\УменьшКапитал\Дополн\РезКапитал</v>
      </c>
      <c r="C104" s="136" t="s">
        <v>468</v>
      </c>
      <c r="D104" s="122" t="s">
        <v>469</v>
      </c>
      <c r="E104" s="120" t="s">
        <v>383</v>
      </c>
      <c r="F104" s="153" t="s">
        <v>303</v>
      </c>
      <c r="G104" s="122" t="s">
        <v>298</v>
      </c>
      <c r="H104" s="154" t="s">
        <v>243</v>
      </c>
    </row>
    <row r="105" spans="1:8" ht="15">
      <c r="A105" s="134" t="s">
        <v>315</v>
      </c>
      <c r="B105" s="128" t="str">
        <f t="shared" si="1"/>
        <v>ОтчетИзмКап\ИзмКап\ПредГод\УменьшКапитал\Дополн\НераспПриб</v>
      </c>
      <c r="C105" s="136" t="s">
        <v>468</v>
      </c>
      <c r="D105" s="122" t="s">
        <v>469</v>
      </c>
      <c r="E105" s="120" t="s">
        <v>383</v>
      </c>
      <c r="F105" s="153" t="s">
        <v>303</v>
      </c>
      <c r="G105" s="122" t="s">
        <v>298</v>
      </c>
      <c r="H105" s="154" t="s">
        <v>245</v>
      </c>
    </row>
    <row r="106" spans="1:8" ht="15">
      <c r="A106" s="148" t="s">
        <v>197</v>
      </c>
      <c r="B106" s="128" t="str">
        <f t="shared" si="1"/>
        <v>ОтчетИзмКап\ИзмКап\ПредГод\УменьшКапитал\Дополн\Итог</v>
      </c>
      <c r="C106" s="143" t="s">
        <v>468</v>
      </c>
      <c r="D106" s="144" t="s">
        <v>469</v>
      </c>
      <c r="E106" s="145" t="s">
        <v>383</v>
      </c>
      <c r="F106" s="155" t="s">
        <v>303</v>
      </c>
      <c r="G106" s="144" t="s">
        <v>298</v>
      </c>
      <c r="H106" s="156" t="s">
        <v>247</v>
      </c>
    </row>
    <row r="107" spans="1:9" ht="15">
      <c r="A107" s="42" t="s">
        <v>198</v>
      </c>
      <c r="B107" s="128" t="str">
        <f t="shared" si="1"/>
        <v>ОтчетИзмКап\ИзмКап\ПредГод\УменьшКапитал\Дополн\!ВтчНаим\Наименование</v>
      </c>
      <c r="C107" s="136" t="s">
        <v>468</v>
      </c>
      <c r="D107" s="122" t="s">
        <v>469</v>
      </c>
      <c r="E107" s="120" t="s">
        <v>383</v>
      </c>
      <c r="F107" s="153" t="s">
        <v>303</v>
      </c>
      <c r="G107" s="122" t="s">
        <v>298</v>
      </c>
      <c r="H107" s="154" t="s">
        <v>477</v>
      </c>
      <c r="I107" s="154" t="s">
        <v>262</v>
      </c>
    </row>
    <row r="108" spans="1:9" ht="15">
      <c r="A108" s="134" t="s">
        <v>481</v>
      </c>
      <c r="B108" s="128" t="str">
        <f t="shared" si="1"/>
        <v>ОтчетИзмКап\ИзмКап\ПредГод\УменьшКапитал\Дополн\!ВтчНаим\УстКапитал</v>
      </c>
      <c r="C108" s="136" t="s">
        <v>468</v>
      </c>
      <c r="D108" s="122" t="s">
        <v>469</v>
      </c>
      <c r="E108" s="120" t="s">
        <v>383</v>
      </c>
      <c r="F108" s="153" t="s">
        <v>303</v>
      </c>
      <c r="G108" s="122" t="s">
        <v>298</v>
      </c>
      <c r="H108" s="154" t="s">
        <v>477</v>
      </c>
      <c r="I108" s="154" t="s">
        <v>239</v>
      </c>
    </row>
    <row r="109" spans="1:9" ht="15">
      <c r="A109" s="134" t="s">
        <v>482</v>
      </c>
      <c r="B109" s="128" t="str">
        <f t="shared" si="1"/>
        <v>ОтчетИзмКап\ИзмКап\ПредГод\УменьшКапитал\Дополн\!ВтчНаим\ДобКапитал</v>
      </c>
      <c r="C109" s="136" t="s">
        <v>468</v>
      </c>
      <c r="D109" s="122" t="s">
        <v>469</v>
      </c>
      <c r="E109" s="120" t="s">
        <v>383</v>
      </c>
      <c r="F109" s="153" t="s">
        <v>303</v>
      </c>
      <c r="G109" s="122" t="s">
        <v>298</v>
      </c>
      <c r="H109" s="154" t="s">
        <v>477</v>
      </c>
      <c r="I109" s="154" t="s">
        <v>241</v>
      </c>
    </row>
    <row r="110" spans="1:9" ht="15">
      <c r="A110" s="134" t="s">
        <v>483</v>
      </c>
      <c r="B110" s="128" t="str">
        <f t="shared" si="1"/>
        <v>ОтчетИзмКап\ИзмКап\ПредГод\УменьшКапитал\Дополн\!ВтчНаим\РезКапитал</v>
      </c>
      <c r="C110" s="136" t="s">
        <v>468</v>
      </c>
      <c r="D110" s="122" t="s">
        <v>469</v>
      </c>
      <c r="E110" s="120" t="s">
        <v>383</v>
      </c>
      <c r="F110" s="153" t="s">
        <v>303</v>
      </c>
      <c r="G110" s="122" t="s">
        <v>298</v>
      </c>
      <c r="H110" s="154" t="s">
        <v>477</v>
      </c>
      <c r="I110" s="154" t="s">
        <v>243</v>
      </c>
    </row>
    <row r="111" spans="1:9" ht="15">
      <c r="A111" s="134" t="s">
        <v>484</v>
      </c>
      <c r="B111" s="128" t="str">
        <f t="shared" si="1"/>
        <v>ОтчетИзмКап\ИзмКап\ПредГод\УменьшКапитал\Дополн\!ВтчНаим\НераспПриб</v>
      </c>
      <c r="C111" s="136" t="s">
        <v>468</v>
      </c>
      <c r="D111" s="122" t="s">
        <v>469</v>
      </c>
      <c r="E111" s="120" t="s">
        <v>383</v>
      </c>
      <c r="F111" s="153" t="s">
        <v>303</v>
      </c>
      <c r="G111" s="122" t="s">
        <v>298</v>
      </c>
      <c r="H111" s="154" t="s">
        <v>477</v>
      </c>
      <c r="I111" s="154" t="s">
        <v>245</v>
      </c>
    </row>
    <row r="112" spans="1:9" ht="15">
      <c r="A112" s="148" t="s">
        <v>199</v>
      </c>
      <c r="B112" s="128" t="str">
        <f t="shared" si="1"/>
        <v>ОтчетИзмКап\ИзмКап\ПредГод\УменьшКапитал\Дополн\!ВтчНаим\Итог</v>
      </c>
      <c r="C112" s="143" t="s">
        <v>468</v>
      </c>
      <c r="D112" s="144" t="s">
        <v>469</v>
      </c>
      <c r="E112" s="145" t="s">
        <v>383</v>
      </c>
      <c r="F112" s="155" t="s">
        <v>303</v>
      </c>
      <c r="G112" s="144" t="s">
        <v>298</v>
      </c>
      <c r="H112" s="154" t="s">
        <v>477</v>
      </c>
      <c r="I112" s="156" t="s">
        <v>247</v>
      </c>
    </row>
    <row r="113" spans="1:8" ht="15">
      <c r="A113" s="134" t="s">
        <v>179</v>
      </c>
      <c r="B113" s="128" t="str">
        <f t="shared" si="1"/>
        <v>ОтчетИзмКап\ИзмКап\ПредГод\Остаток31дек\УстКапитал</v>
      </c>
      <c r="C113" s="136" t="s">
        <v>468</v>
      </c>
      <c r="D113" s="122" t="s">
        <v>469</v>
      </c>
      <c r="E113" s="120" t="s">
        <v>383</v>
      </c>
      <c r="F113" s="122" t="s">
        <v>472</v>
      </c>
      <c r="G113" s="122" t="s">
        <v>239</v>
      </c>
      <c r="H113" s="134"/>
    </row>
    <row r="114" spans="1:8" ht="15">
      <c r="A114" s="134" t="s">
        <v>316</v>
      </c>
      <c r="B114" s="128" t="str">
        <f t="shared" si="1"/>
        <v>ОтчетИзмКап\ИзмКап\ПредГод\Остаток31дек\ДобКапитал</v>
      </c>
      <c r="C114" s="136" t="s">
        <v>468</v>
      </c>
      <c r="D114" s="122" t="s">
        <v>469</v>
      </c>
      <c r="E114" s="120" t="s">
        <v>383</v>
      </c>
      <c r="F114" s="122" t="s">
        <v>472</v>
      </c>
      <c r="G114" s="122" t="s">
        <v>241</v>
      </c>
      <c r="H114" s="134"/>
    </row>
    <row r="115" spans="1:8" ht="15">
      <c r="A115" s="134" t="s">
        <v>317</v>
      </c>
      <c r="B115" s="128" t="str">
        <f t="shared" si="1"/>
        <v>ОтчетИзмКап\ИзмКап\ПредГод\Остаток31дек\РезКапитал</v>
      </c>
      <c r="C115" s="136" t="s">
        <v>468</v>
      </c>
      <c r="D115" s="122" t="s">
        <v>469</v>
      </c>
      <c r="E115" s="120" t="s">
        <v>383</v>
      </c>
      <c r="F115" s="122" t="s">
        <v>472</v>
      </c>
      <c r="G115" s="122" t="s">
        <v>243</v>
      </c>
      <c r="H115" s="134"/>
    </row>
    <row r="116" spans="1:8" ht="15">
      <c r="A116" s="134" t="s">
        <v>318</v>
      </c>
      <c r="B116" s="128" t="str">
        <f t="shared" si="1"/>
        <v>ОтчетИзмКап\ИзмКап\ПредГод\Остаток31дек\НераспПриб</v>
      </c>
      <c r="C116" s="136" t="s">
        <v>468</v>
      </c>
      <c r="D116" s="124" t="s">
        <v>469</v>
      </c>
      <c r="E116" s="147" t="s">
        <v>383</v>
      </c>
      <c r="F116" s="122" t="s">
        <v>472</v>
      </c>
      <c r="G116" s="122" t="s">
        <v>245</v>
      </c>
      <c r="H116" s="134"/>
    </row>
    <row r="117" spans="1:8" ht="15.75" thickBot="1">
      <c r="A117" s="140" t="s">
        <v>319</v>
      </c>
      <c r="B117" s="128" t="str">
        <f t="shared" si="1"/>
        <v>ОтчетИзмКап\ИзмКап\ПредГод\Остаток31дек\Итог</v>
      </c>
      <c r="C117" s="141" t="s">
        <v>468</v>
      </c>
      <c r="D117" s="123" t="s">
        <v>469</v>
      </c>
      <c r="E117" s="142" t="s">
        <v>383</v>
      </c>
      <c r="F117" s="123" t="s">
        <v>472</v>
      </c>
      <c r="G117" s="123" t="s">
        <v>247</v>
      </c>
      <c r="H117" s="140"/>
    </row>
    <row r="118" spans="1:8" ht="15.75" thickTop="1">
      <c r="A118" s="134" t="s">
        <v>320</v>
      </c>
      <c r="B118" s="128" t="str">
        <f t="shared" si="1"/>
        <v>ОтчетИзмКап\ИзмКап\ОтчетГод\ИзмУчПол\НераспПриб</v>
      </c>
      <c r="C118" s="136" t="s">
        <v>468</v>
      </c>
      <c r="D118" s="122" t="s">
        <v>469</v>
      </c>
      <c r="E118" s="158" t="s">
        <v>474</v>
      </c>
      <c r="F118" s="120" t="s">
        <v>254</v>
      </c>
      <c r="G118" s="120" t="s">
        <v>245</v>
      </c>
      <c r="H118" s="134"/>
    </row>
    <row r="119" spans="1:8" ht="15">
      <c r="A119" s="134" t="s">
        <v>321</v>
      </c>
      <c r="B119" s="128" t="str">
        <f t="shared" si="1"/>
        <v>ОтчетИзмКап\ИзмКап\ОтчетГод\ИзмУчПол\Итог</v>
      </c>
      <c r="C119" s="143" t="s">
        <v>468</v>
      </c>
      <c r="D119" s="144" t="s">
        <v>469</v>
      </c>
      <c r="E119" s="144" t="s">
        <v>474</v>
      </c>
      <c r="F119" s="145" t="s">
        <v>254</v>
      </c>
      <c r="G119" s="120" t="s">
        <v>247</v>
      </c>
      <c r="H119" s="134"/>
    </row>
    <row r="120" spans="1:8" ht="15">
      <c r="A120" s="134" t="s">
        <v>322</v>
      </c>
      <c r="B120" s="128" t="str">
        <f t="shared" si="1"/>
        <v>ОтчетИзмКап\ИзмКап\ОтчетГод\ПереоцОснСр\ДобКапитал</v>
      </c>
      <c r="C120" s="136" t="s">
        <v>468</v>
      </c>
      <c r="D120" s="122" t="s">
        <v>469</v>
      </c>
      <c r="E120" s="122" t="s">
        <v>474</v>
      </c>
      <c r="F120" s="120" t="s">
        <v>252</v>
      </c>
      <c r="G120" s="139" t="s">
        <v>241</v>
      </c>
      <c r="H120" s="134"/>
    </row>
    <row r="121" spans="1:8" ht="15">
      <c r="A121" s="134" t="s">
        <v>323</v>
      </c>
      <c r="B121" s="128" t="str">
        <f t="shared" si="1"/>
        <v>ОтчетИзмКап\ИзмКап\ОтчетГод\ПереоцОснСр\НераспПриб</v>
      </c>
      <c r="C121" s="136" t="s">
        <v>468</v>
      </c>
      <c r="D121" s="122" t="s">
        <v>469</v>
      </c>
      <c r="E121" s="122" t="s">
        <v>474</v>
      </c>
      <c r="F121" s="120" t="s">
        <v>252</v>
      </c>
      <c r="G121" s="147" t="s">
        <v>245</v>
      </c>
      <c r="H121" s="134"/>
    </row>
    <row r="122" spans="1:8" ht="15">
      <c r="A122" s="148" t="s">
        <v>324</v>
      </c>
      <c r="B122" s="128" t="str">
        <f t="shared" si="1"/>
        <v>ОтчетИзмКап\ИзмКап\ОтчетГод\ПереоцОснСр\Итог</v>
      </c>
      <c r="C122" s="143" t="s">
        <v>468</v>
      </c>
      <c r="D122" s="144" t="s">
        <v>469</v>
      </c>
      <c r="E122" s="144" t="s">
        <v>474</v>
      </c>
      <c r="F122" s="145" t="s">
        <v>252</v>
      </c>
      <c r="G122" s="145" t="s">
        <v>247</v>
      </c>
      <c r="H122" s="134"/>
    </row>
    <row r="123" spans="1:8" ht="15">
      <c r="A123" s="134" t="s">
        <v>325</v>
      </c>
      <c r="B123" s="128" t="str">
        <f t="shared" si="1"/>
        <v>ОтчетИзмКап\ИзмКап\ОтчетГод\ДопДан\ДобКапитал</v>
      </c>
      <c r="C123" s="136" t="s">
        <v>468</v>
      </c>
      <c r="D123" s="122" t="s">
        <v>469</v>
      </c>
      <c r="E123" s="122" t="s">
        <v>474</v>
      </c>
      <c r="F123" s="120" t="s">
        <v>258</v>
      </c>
      <c r="G123" s="138" t="s">
        <v>241</v>
      </c>
      <c r="H123" s="134"/>
    </row>
    <row r="124" spans="1:8" ht="15">
      <c r="A124" s="134" t="s">
        <v>326</v>
      </c>
      <c r="B124" s="128" t="str">
        <f t="shared" si="1"/>
        <v>ОтчетИзмКап\ИзмКап\ОтчетГод\ДопДан\РезКапитал</v>
      </c>
      <c r="C124" s="136" t="s">
        <v>468</v>
      </c>
      <c r="D124" s="122" t="s">
        <v>469</v>
      </c>
      <c r="E124" s="122" t="s">
        <v>474</v>
      </c>
      <c r="F124" s="120" t="s">
        <v>258</v>
      </c>
      <c r="G124" s="124" t="s">
        <v>243</v>
      </c>
      <c r="H124" s="134"/>
    </row>
    <row r="125" spans="1:8" ht="15">
      <c r="A125" s="134" t="s">
        <v>327</v>
      </c>
      <c r="B125" s="128" t="str">
        <f t="shared" si="1"/>
        <v>ОтчетИзмКап\ИзмКап\ОтчетГод\ДопДан\НераспПриб</v>
      </c>
      <c r="C125" s="136" t="s">
        <v>468</v>
      </c>
      <c r="D125" s="122" t="s">
        <v>469</v>
      </c>
      <c r="E125" s="122" t="s">
        <v>474</v>
      </c>
      <c r="F125" s="120" t="s">
        <v>258</v>
      </c>
      <c r="G125" s="124" t="s">
        <v>245</v>
      </c>
      <c r="H125" s="134"/>
    </row>
    <row r="126" spans="1:8" ht="15">
      <c r="A126" s="148" t="s">
        <v>200</v>
      </c>
      <c r="B126" s="128" t="str">
        <f t="shared" si="1"/>
        <v>ОтчетИзмКап\ИзмКап\ОтчетГод\ДопДан\Итог</v>
      </c>
      <c r="C126" s="143" t="s">
        <v>468</v>
      </c>
      <c r="D126" s="144" t="s">
        <v>469</v>
      </c>
      <c r="E126" s="144" t="s">
        <v>474</v>
      </c>
      <c r="F126" s="145" t="s">
        <v>258</v>
      </c>
      <c r="G126" s="144" t="s">
        <v>247</v>
      </c>
      <c r="H126" s="148"/>
    </row>
    <row r="127" spans="1:8" ht="15">
      <c r="A127" s="134" t="s">
        <v>201</v>
      </c>
      <c r="B127" s="128" t="str">
        <f t="shared" si="1"/>
        <v>ОтчетИзмКап\ИзмКап\ОтчетГод\ДопДан\!ВтчНаим\Наименование</v>
      </c>
      <c r="C127" s="136" t="s">
        <v>468</v>
      </c>
      <c r="D127" s="122" t="s">
        <v>469</v>
      </c>
      <c r="E127" s="122" t="s">
        <v>474</v>
      </c>
      <c r="F127" s="120" t="s">
        <v>258</v>
      </c>
      <c r="G127" s="122" t="s">
        <v>477</v>
      </c>
      <c r="H127" s="149" t="s">
        <v>262</v>
      </c>
    </row>
    <row r="128" spans="1:8" ht="15">
      <c r="A128" s="134" t="s">
        <v>328</v>
      </c>
      <c r="B128" s="128" t="str">
        <f t="shared" si="1"/>
        <v>ОтчетИзмКап\ИзмКап\ОтчетГод\ДопДан\!ВтчНаим\ДобКапитал</v>
      </c>
      <c r="C128" s="136" t="s">
        <v>468</v>
      </c>
      <c r="D128" s="122" t="s">
        <v>469</v>
      </c>
      <c r="E128" s="122" t="s">
        <v>474</v>
      </c>
      <c r="F128" s="120" t="s">
        <v>258</v>
      </c>
      <c r="G128" s="122" t="s">
        <v>477</v>
      </c>
      <c r="H128" s="150" t="s">
        <v>241</v>
      </c>
    </row>
    <row r="129" spans="1:8" ht="15">
      <c r="A129" s="134" t="s">
        <v>329</v>
      </c>
      <c r="B129" s="128" t="str">
        <f t="shared" si="1"/>
        <v>ОтчетИзмКап\ИзмКап\ОтчетГод\ДопДан\!ВтчНаим\РезКапитал</v>
      </c>
      <c r="C129" s="136" t="s">
        <v>468</v>
      </c>
      <c r="D129" s="122" t="s">
        <v>469</v>
      </c>
      <c r="E129" s="122" t="s">
        <v>474</v>
      </c>
      <c r="F129" s="120" t="s">
        <v>258</v>
      </c>
      <c r="G129" s="122" t="s">
        <v>477</v>
      </c>
      <c r="H129" s="150" t="s">
        <v>243</v>
      </c>
    </row>
    <row r="130" spans="1:8" ht="15">
      <c r="A130" s="134" t="s">
        <v>330</v>
      </c>
      <c r="B130" s="128" t="str">
        <f t="shared" si="1"/>
        <v>ОтчетИзмКап\ИзмКап\ОтчетГод\ДопДан\!ВтчНаим\НераспПриб</v>
      </c>
      <c r="C130" s="136" t="s">
        <v>468</v>
      </c>
      <c r="D130" s="122" t="s">
        <v>469</v>
      </c>
      <c r="E130" s="122" t="s">
        <v>474</v>
      </c>
      <c r="F130" s="120" t="s">
        <v>258</v>
      </c>
      <c r="G130" s="122" t="s">
        <v>477</v>
      </c>
      <c r="H130" s="150" t="s">
        <v>245</v>
      </c>
    </row>
    <row r="131" spans="1:8" ht="15">
      <c r="A131" s="148" t="s">
        <v>202</v>
      </c>
      <c r="B131" s="128" t="str">
        <f t="shared" si="1"/>
        <v>ОтчетИзмКап\ИзмКап\ОтчетГод\ДопДан\!ВтчНаим\Итог</v>
      </c>
      <c r="C131" s="143" t="s">
        <v>468</v>
      </c>
      <c r="D131" s="144" t="s">
        <v>469</v>
      </c>
      <c r="E131" s="144" t="s">
        <v>474</v>
      </c>
      <c r="F131" s="145" t="s">
        <v>258</v>
      </c>
      <c r="G131" s="122" t="s">
        <v>477</v>
      </c>
      <c r="H131" s="150" t="s">
        <v>247</v>
      </c>
    </row>
    <row r="132" spans="1:8" ht="15">
      <c r="A132" s="134" t="s">
        <v>180</v>
      </c>
      <c r="B132" s="128" t="str">
        <f t="shared" si="1"/>
        <v>ОтчетИзмКап\ИзмКап\ОтчетГод\Остаток1янв\УстКапитал</v>
      </c>
      <c r="C132" s="136" t="s">
        <v>468</v>
      </c>
      <c r="D132" s="122" t="s">
        <v>469</v>
      </c>
      <c r="E132" s="122" t="s">
        <v>474</v>
      </c>
      <c r="F132" s="120" t="s">
        <v>473</v>
      </c>
      <c r="G132" s="139" t="s">
        <v>239</v>
      </c>
      <c r="H132" s="134"/>
    </row>
    <row r="133" spans="1:8" ht="15">
      <c r="A133" s="134" t="s">
        <v>331</v>
      </c>
      <c r="B133" s="128" t="str">
        <f t="shared" si="1"/>
        <v>ОтчетИзмКап\ИзмКап\ОтчетГод\Остаток1янв\ДобКапитал</v>
      </c>
      <c r="C133" s="136" t="s">
        <v>468</v>
      </c>
      <c r="D133" s="122" t="s">
        <v>469</v>
      </c>
      <c r="E133" s="122" t="s">
        <v>474</v>
      </c>
      <c r="F133" s="120" t="s">
        <v>473</v>
      </c>
      <c r="G133" s="147" t="s">
        <v>241</v>
      </c>
      <c r="H133" s="134"/>
    </row>
    <row r="134" spans="1:8" ht="15">
      <c r="A134" s="134" t="s">
        <v>332</v>
      </c>
      <c r="B134" s="128" t="str">
        <f t="shared" si="1"/>
        <v>ОтчетИзмКап\ИзмКап\ОтчетГод\Остаток1янв\РезКапитал</v>
      </c>
      <c r="C134" s="136" t="s">
        <v>468</v>
      </c>
      <c r="D134" s="122" t="s">
        <v>469</v>
      </c>
      <c r="E134" s="122" t="s">
        <v>474</v>
      </c>
      <c r="F134" s="120" t="s">
        <v>473</v>
      </c>
      <c r="G134" s="147" t="s">
        <v>243</v>
      </c>
      <c r="H134" s="134"/>
    </row>
    <row r="135" spans="1:8" ht="15">
      <c r="A135" s="134" t="s">
        <v>333</v>
      </c>
      <c r="B135" s="128" t="str">
        <f t="shared" si="1"/>
        <v>ОтчетИзмКап\ИзмКап\ОтчетГод\Остаток1янв\НераспПриб</v>
      </c>
      <c r="C135" s="136" t="s">
        <v>468</v>
      </c>
      <c r="D135" s="122" t="s">
        <v>469</v>
      </c>
      <c r="E135" s="122" t="s">
        <v>474</v>
      </c>
      <c r="F135" s="120" t="s">
        <v>473</v>
      </c>
      <c r="G135" s="147" t="s">
        <v>245</v>
      </c>
      <c r="H135" s="134"/>
    </row>
    <row r="136" spans="1:8" ht="15">
      <c r="A136" s="148" t="s">
        <v>334</v>
      </c>
      <c r="B136" s="128" t="str">
        <f t="shared" si="1"/>
        <v>ОтчетИзмКап\ИзмКап\ОтчетГод\Остаток1янв\Итог</v>
      </c>
      <c r="C136" s="136" t="s">
        <v>468</v>
      </c>
      <c r="D136" s="122" t="s">
        <v>469</v>
      </c>
      <c r="E136" s="122" t="s">
        <v>474</v>
      </c>
      <c r="F136" s="145" t="s">
        <v>473</v>
      </c>
      <c r="G136" s="145" t="s">
        <v>247</v>
      </c>
      <c r="H136" s="134"/>
    </row>
    <row r="137" spans="1:8" ht="15">
      <c r="A137" s="134" t="s">
        <v>335</v>
      </c>
      <c r="B137" s="128" t="str">
        <f t="shared" si="1"/>
        <v>ОтчетИзмКап\ИзмКап\ОтчетГод\ПересИнВалют\ДобКапитал</v>
      </c>
      <c r="C137" s="136" t="s">
        <v>468</v>
      </c>
      <c r="D137" s="122" t="s">
        <v>469</v>
      </c>
      <c r="E137" s="122" t="s">
        <v>474</v>
      </c>
      <c r="F137" s="122" t="s">
        <v>269</v>
      </c>
      <c r="G137" s="122" t="s">
        <v>241</v>
      </c>
      <c r="H137" s="134"/>
    </row>
    <row r="138" spans="1:8" ht="15">
      <c r="A138" s="148" t="s">
        <v>336</v>
      </c>
      <c r="B138" s="128" t="str">
        <f t="shared" si="1"/>
        <v>ОтчетИзмКап\ИзмКап\ОтчетГод\ПересИнВалют\Итог</v>
      </c>
      <c r="C138" s="136" t="s">
        <v>468</v>
      </c>
      <c r="D138" s="122" t="s">
        <v>469</v>
      </c>
      <c r="E138" s="122" t="s">
        <v>474</v>
      </c>
      <c r="F138" s="144" t="s">
        <v>269</v>
      </c>
      <c r="G138" s="144" t="s">
        <v>247</v>
      </c>
      <c r="H138" s="134"/>
    </row>
    <row r="139" spans="1:8" ht="15">
      <c r="A139" s="134" t="s">
        <v>337</v>
      </c>
      <c r="B139" s="128" t="str">
        <f t="shared" si="1"/>
        <v>ОтчетИзмКап\ИзмКап\ОтчетГод\ЧистаяПрибыль\НераспПриб</v>
      </c>
      <c r="C139" s="136" t="s">
        <v>468</v>
      </c>
      <c r="D139" s="122" t="s">
        <v>469</v>
      </c>
      <c r="E139" s="122" t="s">
        <v>474</v>
      </c>
      <c r="F139" s="122" t="s">
        <v>270</v>
      </c>
      <c r="G139" s="122" t="s">
        <v>245</v>
      </c>
      <c r="H139" s="134"/>
    </row>
    <row r="140" spans="1:8" ht="15">
      <c r="A140" s="148" t="s">
        <v>338</v>
      </c>
      <c r="B140" s="128" t="str">
        <f t="shared" si="1"/>
        <v>ОтчетИзмКап\ИзмКап\ОтчетГод\ЧистаяПрибыль\Итог</v>
      </c>
      <c r="C140" s="136" t="s">
        <v>468</v>
      </c>
      <c r="D140" s="122" t="s">
        <v>469</v>
      </c>
      <c r="E140" s="122" t="s">
        <v>474</v>
      </c>
      <c r="F140" s="144" t="s">
        <v>270</v>
      </c>
      <c r="G140" s="144" t="s">
        <v>247</v>
      </c>
      <c r="H140" s="134"/>
    </row>
    <row r="141" spans="1:8" ht="15">
      <c r="A141" s="134" t="s">
        <v>339</v>
      </c>
      <c r="B141" s="128" t="str">
        <f t="shared" si="1"/>
        <v>ОтчетИзмКап\ИзмКап\ОтчетГод\Дивиденды\НераспПриб</v>
      </c>
      <c r="C141" s="136" t="s">
        <v>468</v>
      </c>
      <c r="D141" s="122" t="s">
        <v>469</v>
      </c>
      <c r="E141" s="122" t="s">
        <v>474</v>
      </c>
      <c r="F141" s="122" t="s">
        <v>52</v>
      </c>
      <c r="G141" s="122" t="s">
        <v>245</v>
      </c>
      <c r="H141" s="134"/>
    </row>
    <row r="142" spans="1:8" ht="15">
      <c r="A142" s="148" t="s">
        <v>340</v>
      </c>
      <c r="B142" s="128" t="str">
        <f t="shared" si="1"/>
        <v>ОтчетИзмКап\ИзмКап\ОтчетГод\Дивиденды\Итог</v>
      </c>
      <c r="C142" s="136" t="s">
        <v>468</v>
      </c>
      <c r="D142" s="122" t="s">
        <v>469</v>
      </c>
      <c r="E142" s="122" t="s">
        <v>474</v>
      </c>
      <c r="F142" s="144" t="s">
        <v>52</v>
      </c>
      <c r="G142" s="144" t="s">
        <v>247</v>
      </c>
      <c r="H142" s="134"/>
    </row>
    <row r="143" spans="1:8" ht="15">
      <c r="A143" s="134" t="s">
        <v>341</v>
      </c>
      <c r="B143" s="128" t="str">
        <f t="shared" si="1"/>
        <v>ОтчетИзмКап\ИзмКап\ОтчетГод\ОтчислРезФонд\РезКапитал</v>
      </c>
      <c r="C143" s="136" t="s">
        <v>468</v>
      </c>
      <c r="D143" s="122" t="s">
        <v>469</v>
      </c>
      <c r="E143" s="122" t="s">
        <v>474</v>
      </c>
      <c r="F143" s="122" t="s">
        <v>278</v>
      </c>
      <c r="G143" s="122" t="s">
        <v>243</v>
      </c>
      <c r="H143" s="134"/>
    </row>
    <row r="144" spans="1:8" ht="15">
      <c r="A144" s="134" t="s">
        <v>342</v>
      </c>
      <c r="B144" s="128" t="str">
        <f t="shared" si="1"/>
        <v>ОтчетИзмКап\ИзмКап\ОтчетГод\ОтчислРезФонд\НераспПриб</v>
      </c>
      <c r="C144" s="136" t="s">
        <v>468</v>
      </c>
      <c r="D144" s="122" t="s">
        <v>469</v>
      </c>
      <c r="E144" s="122" t="s">
        <v>474</v>
      </c>
      <c r="F144" s="122" t="s">
        <v>278</v>
      </c>
      <c r="G144" s="122" t="s">
        <v>245</v>
      </c>
      <c r="H144" s="134"/>
    </row>
    <row r="145" spans="1:8" ht="15">
      <c r="A145" s="148" t="s">
        <v>343</v>
      </c>
      <c r="B145" s="128" t="str">
        <f t="shared" si="1"/>
        <v>ОтчетИзмКап\ИзмКап\ОтчетГод\ОтчислРезФонд\Итог</v>
      </c>
      <c r="C145" s="143" t="s">
        <v>468</v>
      </c>
      <c r="D145" s="144" t="s">
        <v>469</v>
      </c>
      <c r="E145" s="144" t="s">
        <v>474</v>
      </c>
      <c r="F145" s="144" t="s">
        <v>278</v>
      </c>
      <c r="G145" s="144" t="s">
        <v>247</v>
      </c>
      <c r="H145" s="148"/>
    </row>
    <row r="146" spans="1:8" ht="15">
      <c r="A146" s="134" t="s">
        <v>344</v>
      </c>
      <c r="B146" s="128" t="str">
        <f t="shared" si="1"/>
        <v>ОтчетИзмКап\ИзмКап\ОтчетГод\УвеличКапитал\ДополнитВыпАкций\УстКапитал</v>
      </c>
      <c r="C146" s="136" t="s">
        <v>468</v>
      </c>
      <c r="D146" s="122" t="s">
        <v>469</v>
      </c>
      <c r="E146" s="122" t="s">
        <v>474</v>
      </c>
      <c r="F146" s="153" t="s">
        <v>281</v>
      </c>
      <c r="G146" s="124" t="s">
        <v>470</v>
      </c>
      <c r="H146" s="154" t="s">
        <v>239</v>
      </c>
    </row>
    <row r="147" spans="1:8" ht="15">
      <c r="A147" s="134" t="s">
        <v>345</v>
      </c>
      <c r="B147" s="128" t="str">
        <f t="shared" si="1"/>
        <v>ОтчетИзмКап\ИзмКап\ОтчетГод\УвеличКапитал\ДополнитВыпАкций\ДобКапитал</v>
      </c>
      <c r="C147" s="136" t="s">
        <v>468</v>
      </c>
      <c r="D147" s="122" t="s">
        <v>469</v>
      </c>
      <c r="E147" s="122" t="s">
        <v>474</v>
      </c>
      <c r="F147" s="153" t="s">
        <v>281</v>
      </c>
      <c r="G147" s="124" t="s">
        <v>470</v>
      </c>
      <c r="H147" s="154" t="s">
        <v>241</v>
      </c>
    </row>
    <row r="148" spans="1:8" ht="15">
      <c r="A148" s="134" t="s">
        <v>346</v>
      </c>
      <c r="B148" s="128" t="str">
        <f t="shared" si="1"/>
        <v>ОтчетИзмКап\ИзмКап\ОтчетГод\УвеличКапитал\ДополнитВыпАкций\РезКапитал</v>
      </c>
      <c r="C148" s="136" t="s">
        <v>468</v>
      </c>
      <c r="D148" s="122" t="s">
        <v>469</v>
      </c>
      <c r="E148" s="122" t="s">
        <v>474</v>
      </c>
      <c r="F148" s="153" t="s">
        <v>281</v>
      </c>
      <c r="G148" s="124" t="s">
        <v>470</v>
      </c>
      <c r="H148" s="154" t="s">
        <v>243</v>
      </c>
    </row>
    <row r="149" spans="1:8" ht="15">
      <c r="A149" s="134" t="s">
        <v>347</v>
      </c>
      <c r="B149" s="128" t="str">
        <f t="shared" si="1"/>
        <v>ОтчетИзмКап\ИзмКап\ОтчетГод\УвеличКапитал\ДополнитВыпАкций\НераспПриб</v>
      </c>
      <c r="C149" s="136" t="s">
        <v>468</v>
      </c>
      <c r="D149" s="122" t="s">
        <v>469</v>
      </c>
      <c r="E149" s="122" t="s">
        <v>474</v>
      </c>
      <c r="F149" s="153" t="s">
        <v>281</v>
      </c>
      <c r="G149" s="124" t="s">
        <v>470</v>
      </c>
      <c r="H149" s="154" t="s">
        <v>245</v>
      </c>
    </row>
    <row r="150" spans="1:8" ht="15">
      <c r="A150" s="148" t="s">
        <v>348</v>
      </c>
      <c r="B150" s="128" t="str">
        <f t="shared" si="1"/>
        <v>ОтчетИзмКап\ИзмКап\ОтчетГод\УвеличКапитал\ДополнитВыпАкций\Итог</v>
      </c>
      <c r="C150" s="136" t="s">
        <v>468</v>
      </c>
      <c r="D150" s="122" t="s">
        <v>469</v>
      </c>
      <c r="E150" s="122" t="s">
        <v>474</v>
      </c>
      <c r="F150" s="155" t="s">
        <v>281</v>
      </c>
      <c r="G150" s="144" t="s">
        <v>470</v>
      </c>
      <c r="H150" s="156" t="s">
        <v>247</v>
      </c>
    </row>
    <row r="151" spans="1:8" ht="15">
      <c r="A151" s="134" t="s">
        <v>349</v>
      </c>
      <c r="B151" s="128" t="str">
        <f t="shared" si="1"/>
        <v>ОтчетИзмКап\ИзмКап\ОтчетГод\УвеличКапитал\УвеличНомАкц\УстКапитал</v>
      </c>
      <c r="C151" s="136" t="s">
        <v>468</v>
      </c>
      <c r="D151" s="122" t="s">
        <v>469</v>
      </c>
      <c r="E151" s="122" t="s">
        <v>474</v>
      </c>
      <c r="F151" s="153" t="s">
        <v>281</v>
      </c>
      <c r="G151" s="122" t="s">
        <v>471</v>
      </c>
      <c r="H151" s="154" t="s">
        <v>239</v>
      </c>
    </row>
    <row r="152" spans="1:8" ht="15">
      <c r="A152" s="134" t="s">
        <v>350</v>
      </c>
      <c r="B152" s="128" t="str">
        <f t="shared" si="1"/>
        <v>ОтчетИзмКап\ИзмКап\ОтчетГод\УвеличКапитал\УвеличНомАкц\ДобКапитал</v>
      </c>
      <c r="C152" s="136" t="s">
        <v>468</v>
      </c>
      <c r="D152" s="122" t="s">
        <v>469</v>
      </c>
      <c r="E152" s="122" t="s">
        <v>474</v>
      </c>
      <c r="F152" s="153" t="s">
        <v>281</v>
      </c>
      <c r="G152" s="122" t="s">
        <v>471</v>
      </c>
      <c r="H152" s="154" t="s">
        <v>241</v>
      </c>
    </row>
    <row r="153" spans="1:8" ht="15">
      <c r="A153" s="134" t="s">
        <v>351</v>
      </c>
      <c r="B153" s="128" t="str">
        <f t="shared" si="1"/>
        <v>ОтчетИзмКап\ИзмКап\ОтчетГод\УвеличКапитал\УвеличНомАкц\РезКапитал</v>
      </c>
      <c r="C153" s="136" t="s">
        <v>468</v>
      </c>
      <c r="D153" s="122" t="s">
        <v>469</v>
      </c>
      <c r="E153" s="122" t="s">
        <v>474</v>
      </c>
      <c r="F153" s="153" t="s">
        <v>281</v>
      </c>
      <c r="G153" s="122" t="s">
        <v>471</v>
      </c>
      <c r="H153" s="154" t="s">
        <v>243</v>
      </c>
    </row>
    <row r="154" spans="1:8" ht="15">
      <c r="A154" s="134" t="s">
        <v>352</v>
      </c>
      <c r="B154" s="128" t="str">
        <f t="shared" si="1"/>
        <v>ОтчетИзмКап\ИзмКап\ОтчетГод\УвеличКапитал\УвеличНомАкц\НераспПриб</v>
      </c>
      <c r="C154" s="136" t="s">
        <v>468</v>
      </c>
      <c r="D154" s="122" t="s">
        <v>469</v>
      </c>
      <c r="E154" s="122" t="s">
        <v>474</v>
      </c>
      <c r="F154" s="153" t="s">
        <v>281</v>
      </c>
      <c r="G154" s="122" t="s">
        <v>471</v>
      </c>
      <c r="H154" s="154" t="s">
        <v>245</v>
      </c>
    </row>
    <row r="155" spans="1:8" ht="15">
      <c r="A155" s="148" t="s">
        <v>353</v>
      </c>
      <c r="B155" s="128" t="str">
        <f t="shared" si="1"/>
        <v>ОтчетИзмКап\ИзмКап\ОтчетГод\УвеличКапитал\УвеличНомАкц\Итог</v>
      </c>
      <c r="C155" s="143" t="s">
        <v>468</v>
      </c>
      <c r="D155" s="144" t="s">
        <v>469</v>
      </c>
      <c r="E155" s="144" t="s">
        <v>474</v>
      </c>
      <c r="F155" s="155" t="s">
        <v>281</v>
      </c>
      <c r="G155" s="144" t="s">
        <v>471</v>
      </c>
      <c r="H155" s="156" t="s">
        <v>247</v>
      </c>
    </row>
    <row r="156" spans="1:8" ht="15">
      <c r="A156" s="134" t="s">
        <v>354</v>
      </c>
      <c r="B156" s="128" t="str">
        <f t="shared" si="1"/>
        <v>ОтчетИзмКап\ИзмКап\ОтчетГод\УвеличКапитал\Реорганизация\УстКапитал</v>
      </c>
      <c r="C156" s="136" t="s">
        <v>468</v>
      </c>
      <c r="D156" s="122" t="s">
        <v>469</v>
      </c>
      <c r="E156" s="122" t="s">
        <v>474</v>
      </c>
      <c r="F156" s="153" t="s">
        <v>281</v>
      </c>
      <c r="G156" s="122" t="s">
        <v>297</v>
      </c>
      <c r="H156" s="154" t="s">
        <v>239</v>
      </c>
    </row>
    <row r="157" spans="1:8" ht="15">
      <c r="A157" s="134" t="s">
        <v>355</v>
      </c>
      <c r="B157" s="128" t="str">
        <f t="shared" si="1"/>
        <v>ОтчетИзмКап\ИзмКап\ОтчетГод\УвеличКапитал\Реорганизация\НераспПриб</v>
      </c>
      <c r="C157" s="136" t="s">
        <v>468</v>
      </c>
      <c r="D157" s="122" t="s">
        <v>469</v>
      </c>
      <c r="E157" s="122" t="s">
        <v>474</v>
      </c>
      <c r="F157" s="153" t="s">
        <v>281</v>
      </c>
      <c r="G157" s="122" t="s">
        <v>297</v>
      </c>
      <c r="H157" s="154" t="s">
        <v>245</v>
      </c>
    </row>
    <row r="158" spans="1:8" ht="15">
      <c r="A158" s="148" t="s">
        <v>356</v>
      </c>
      <c r="B158" s="128" t="str">
        <f t="shared" si="1"/>
        <v>ОтчетИзмКап\ИзмКап\ОтчетГод\УвеличКапитал\Реорганизация\Итог</v>
      </c>
      <c r="C158" s="143" t="s">
        <v>468</v>
      </c>
      <c r="D158" s="144" t="s">
        <v>469</v>
      </c>
      <c r="E158" s="144" t="s">
        <v>474</v>
      </c>
      <c r="F158" s="155" t="s">
        <v>281</v>
      </c>
      <c r="G158" s="144" t="s">
        <v>297</v>
      </c>
      <c r="H158" s="156" t="s">
        <v>247</v>
      </c>
    </row>
    <row r="159" spans="1:8" ht="15">
      <c r="A159" s="134" t="s">
        <v>357</v>
      </c>
      <c r="B159" s="128" t="str">
        <f t="shared" si="1"/>
        <v>ОтчетИзмКап\ИзмКап\ОтчетГод\УвеличКапитал\Дополн\УстКапитал</v>
      </c>
      <c r="C159" s="136" t="s">
        <v>468</v>
      </c>
      <c r="D159" s="122" t="s">
        <v>469</v>
      </c>
      <c r="E159" s="122" t="s">
        <v>474</v>
      </c>
      <c r="F159" s="153" t="s">
        <v>281</v>
      </c>
      <c r="G159" s="122" t="s">
        <v>298</v>
      </c>
      <c r="H159" s="154" t="s">
        <v>239</v>
      </c>
    </row>
    <row r="160" spans="1:8" ht="15">
      <c r="A160" s="134" t="s">
        <v>358</v>
      </c>
      <c r="B160" s="128" t="str">
        <f t="shared" si="1"/>
        <v>ОтчетИзмКап\ИзмКап\ОтчетГод\УвеличКапитал\Дополн\ДобКапитал</v>
      </c>
      <c r="C160" s="136" t="s">
        <v>468</v>
      </c>
      <c r="D160" s="122" t="s">
        <v>469</v>
      </c>
      <c r="E160" s="122" t="s">
        <v>474</v>
      </c>
      <c r="F160" s="153" t="s">
        <v>281</v>
      </c>
      <c r="G160" s="122" t="s">
        <v>298</v>
      </c>
      <c r="H160" s="154" t="s">
        <v>241</v>
      </c>
    </row>
    <row r="161" spans="1:8" ht="15">
      <c r="A161" s="134" t="s">
        <v>359</v>
      </c>
      <c r="B161" s="128" t="str">
        <f t="shared" si="1"/>
        <v>ОтчетИзмКап\ИзмКап\ОтчетГод\УвеличКапитал\Дополн\РезКапитал</v>
      </c>
      <c r="C161" s="136" t="s">
        <v>468</v>
      </c>
      <c r="D161" s="122" t="s">
        <v>469</v>
      </c>
      <c r="E161" s="122" t="s">
        <v>474</v>
      </c>
      <c r="F161" s="153" t="s">
        <v>281</v>
      </c>
      <c r="G161" s="122" t="s">
        <v>298</v>
      </c>
      <c r="H161" s="154" t="s">
        <v>243</v>
      </c>
    </row>
    <row r="162" spans="1:8" ht="15">
      <c r="A162" s="134" t="s">
        <v>360</v>
      </c>
      <c r="B162" s="128" t="str">
        <f t="shared" si="1"/>
        <v>ОтчетИзмКап\ИзмКап\ОтчетГод\УвеличКапитал\Дополн\НераспПриб</v>
      </c>
      <c r="C162" s="136" t="s">
        <v>468</v>
      </c>
      <c r="D162" s="122" t="s">
        <v>469</v>
      </c>
      <c r="E162" s="122" t="s">
        <v>474</v>
      </c>
      <c r="F162" s="153" t="s">
        <v>281</v>
      </c>
      <c r="G162" s="122" t="s">
        <v>298</v>
      </c>
      <c r="H162" s="154" t="s">
        <v>245</v>
      </c>
    </row>
    <row r="163" spans="1:9" ht="15">
      <c r="A163" s="148" t="s">
        <v>203</v>
      </c>
      <c r="B163" s="128" t="str">
        <f t="shared" si="1"/>
        <v>ОтчетИзмКап\ИзмКап\ОтчетГод\УвеличКапитал\Дополн\Итог</v>
      </c>
      <c r="C163" s="143" t="s">
        <v>468</v>
      </c>
      <c r="D163" s="144" t="s">
        <v>469</v>
      </c>
      <c r="E163" s="144" t="s">
        <v>474</v>
      </c>
      <c r="F163" s="155" t="s">
        <v>281</v>
      </c>
      <c r="G163" s="144" t="s">
        <v>298</v>
      </c>
      <c r="H163" s="156" t="s">
        <v>247</v>
      </c>
      <c r="I163" s="159"/>
    </row>
    <row r="164" spans="1:9" ht="15">
      <c r="A164" s="134" t="s">
        <v>204</v>
      </c>
      <c r="B164" s="128" t="str">
        <f t="shared" si="1"/>
        <v>ОтчетИзмКап\ИзмКап\ОтчетГод\УвеличКапитал\Дополн\!ВтчНаим\Наименование</v>
      </c>
      <c r="C164" s="136" t="s">
        <v>468</v>
      </c>
      <c r="D164" s="122" t="s">
        <v>469</v>
      </c>
      <c r="E164" s="122" t="s">
        <v>474</v>
      </c>
      <c r="F164" s="153" t="s">
        <v>281</v>
      </c>
      <c r="G164" s="122" t="s">
        <v>298</v>
      </c>
      <c r="H164" s="154" t="s">
        <v>477</v>
      </c>
      <c r="I164" s="154" t="s">
        <v>262</v>
      </c>
    </row>
    <row r="165" spans="1:9" ht="15">
      <c r="A165" s="134" t="s">
        <v>361</v>
      </c>
      <c r="B165" s="128" t="str">
        <f t="shared" si="1"/>
        <v>ОтчетИзмКап\ИзмКап\ОтчетГод\УвеличКапитал\Дополн\!ВтчНаим\УстКапитал</v>
      </c>
      <c r="C165" s="136" t="s">
        <v>468</v>
      </c>
      <c r="D165" s="122" t="s">
        <v>469</v>
      </c>
      <c r="E165" s="122" t="s">
        <v>474</v>
      </c>
      <c r="F165" s="153" t="s">
        <v>281</v>
      </c>
      <c r="G165" s="122" t="s">
        <v>298</v>
      </c>
      <c r="H165" s="154" t="s">
        <v>477</v>
      </c>
      <c r="I165" s="154" t="s">
        <v>239</v>
      </c>
    </row>
    <row r="166" spans="1:9" ht="15">
      <c r="A166" s="134" t="s">
        <v>362</v>
      </c>
      <c r="B166" s="128" t="str">
        <f aca="true" t="shared" si="2" ref="B166:B229">CONCATENATE(C166,"\",D166)&amp;IF(LEN(E166)&gt;0,"\"&amp;E166,"")&amp;IF(LEN(F166)&gt;0,"\"&amp;F166,"")&amp;IF(LEN(G166)&gt;0,"\"&amp;G166,"")&amp;IF(LEN(H166)&gt;0,"\"&amp;H166,"")&amp;IF(LEN(I166)&gt;0,"\"&amp;I166,"")</f>
        <v>ОтчетИзмКап\ИзмКап\ОтчетГод\УвеличКапитал\Дополн\!ВтчНаим\ДобКапитал</v>
      </c>
      <c r="C166" s="136" t="s">
        <v>468</v>
      </c>
      <c r="D166" s="122" t="s">
        <v>469</v>
      </c>
      <c r="E166" s="122" t="s">
        <v>474</v>
      </c>
      <c r="F166" s="153" t="s">
        <v>281</v>
      </c>
      <c r="G166" s="122" t="s">
        <v>298</v>
      </c>
      <c r="H166" s="154" t="s">
        <v>477</v>
      </c>
      <c r="I166" s="154" t="s">
        <v>241</v>
      </c>
    </row>
    <row r="167" spans="1:9" ht="15">
      <c r="A167" s="134" t="s">
        <v>363</v>
      </c>
      <c r="B167" s="128" t="str">
        <f t="shared" si="2"/>
        <v>ОтчетИзмКап\ИзмКап\ОтчетГод\УвеличКапитал\Дополн\!ВтчНаим\РезКапитал</v>
      </c>
      <c r="C167" s="136" t="s">
        <v>468</v>
      </c>
      <c r="D167" s="122" t="s">
        <v>469</v>
      </c>
      <c r="E167" s="122" t="s">
        <v>474</v>
      </c>
      <c r="F167" s="153" t="s">
        <v>281</v>
      </c>
      <c r="G167" s="122" t="s">
        <v>298</v>
      </c>
      <c r="H167" s="154" t="s">
        <v>477</v>
      </c>
      <c r="I167" s="154" t="s">
        <v>243</v>
      </c>
    </row>
    <row r="168" spans="1:9" ht="15">
      <c r="A168" s="134" t="s">
        <v>364</v>
      </c>
      <c r="B168" s="128" t="str">
        <f t="shared" si="2"/>
        <v>ОтчетИзмКап\ИзмКап\ОтчетГод\УвеличКапитал\Дополн\!ВтчНаим\НераспПриб</v>
      </c>
      <c r="C168" s="136" t="s">
        <v>468</v>
      </c>
      <c r="D168" s="122" t="s">
        <v>469</v>
      </c>
      <c r="E168" s="122" t="s">
        <v>474</v>
      </c>
      <c r="F168" s="153" t="s">
        <v>281</v>
      </c>
      <c r="G168" s="122" t="s">
        <v>298</v>
      </c>
      <c r="H168" s="154" t="s">
        <v>477</v>
      </c>
      <c r="I168" s="154" t="s">
        <v>245</v>
      </c>
    </row>
    <row r="169" spans="1:9" ht="15">
      <c r="A169" s="148" t="s">
        <v>205</v>
      </c>
      <c r="B169" s="128" t="str">
        <f t="shared" si="2"/>
        <v>ОтчетИзмКап\ИзмКап\ОтчетГод\УвеличКапитал\Дополн\!ВтчНаим\Итог</v>
      </c>
      <c r="C169" s="143" t="s">
        <v>468</v>
      </c>
      <c r="D169" s="144" t="s">
        <v>469</v>
      </c>
      <c r="E169" s="144" t="s">
        <v>474</v>
      </c>
      <c r="F169" s="155" t="s">
        <v>281</v>
      </c>
      <c r="G169" s="144" t="s">
        <v>298</v>
      </c>
      <c r="H169" s="154" t="s">
        <v>477</v>
      </c>
      <c r="I169" s="156" t="s">
        <v>247</v>
      </c>
    </row>
    <row r="170" spans="1:8" ht="15">
      <c r="A170" s="134" t="s">
        <v>181</v>
      </c>
      <c r="B170" s="128" t="str">
        <f t="shared" si="2"/>
        <v>ОтчетИзмКап\ИзмКап\ОтчетГод\УменьшКапитал\УменьшНомАкц\УстКапитал</v>
      </c>
      <c r="C170" s="136" t="s">
        <v>468</v>
      </c>
      <c r="D170" s="122" t="s">
        <v>469</v>
      </c>
      <c r="E170" s="122" t="s">
        <v>474</v>
      </c>
      <c r="F170" s="153" t="s">
        <v>303</v>
      </c>
      <c r="G170" s="122" t="s">
        <v>304</v>
      </c>
      <c r="H170" s="154" t="s">
        <v>239</v>
      </c>
    </row>
    <row r="171" spans="1:8" ht="15">
      <c r="A171" s="148" t="s">
        <v>365</v>
      </c>
      <c r="B171" s="128" t="str">
        <f t="shared" si="2"/>
        <v>ОтчетИзмКап\ИзмКап\ОтчетГод\УменьшКапитал\УменьшНомАкц\Итог</v>
      </c>
      <c r="C171" s="143" t="s">
        <v>468</v>
      </c>
      <c r="D171" s="144" t="s">
        <v>469</v>
      </c>
      <c r="E171" s="144" t="s">
        <v>474</v>
      </c>
      <c r="F171" s="155" t="s">
        <v>303</v>
      </c>
      <c r="G171" s="144" t="s">
        <v>304</v>
      </c>
      <c r="H171" s="156" t="s">
        <v>247</v>
      </c>
    </row>
    <row r="172" spans="1:8" ht="15">
      <c r="A172" s="134" t="s">
        <v>366</v>
      </c>
      <c r="B172" s="128" t="str">
        <f t="shared" si="2"/>
        <v>ОтчетИзмКап\ИзмКап\ОтчетГод\УменьшКапитал\УменьшКолАкций\УстКапитал</v>
      </c>
      <c r="C172" s="136" t="s">
        <v>468</v>
      </c>
      <c r="D172" s="122" t="s">
        <v>469</v>
      </c>
      <c r="E172" s="122" t="s">
        <v>474</v>
      </c>
      <c r="F172" s="153" t="s">
        <v>303</v>
      </c>
      <c r="G172" s="122" t="s">
        <v>308</v>
      </c>
      <c r="H172" s="154" t="s">
        <v>239</v>
      </c>
    </row>
    <row r="173" spans="1:8" ht="15">
      <c r="A173" s="148" t="s">
        <v>367</v>
      </c>
      <c r="B173" s="128" t="str">
        <f t="shared" si="2"/>
        <v>ОтчетИзмКап\ИзмКап\ОтчетГод\УменьшКапитал\УменьшКолАкций\Итог</v>
      </c>
      <c r="C173" s="143" t="s">
        <v>468</v>
      </c>
      <c r="D173" s="144" t="s">
        <v>469</v>
      </c>
      <c r="E173" s="144" t="s">
        <v>474</v>
      </c>
      <c r="F173" s="155" t="s">
        <v>303</v>
      </c>
      <c r="G173" s="144" t="s">
        <v>308</v>
      </c>
      <c r="H173" s="156" t="s">
        <v>247</v>
      </c>
    </row>
    <row r="174" spans="1:8" ht="15">
      <c r="A174" s="134" t="s">
        <v>368</v>
      </c>
      <c r="B174" s="128" t="str">
        <f t="shared" si="2"/>
        <v>ОтчетИзмКап\ИзмКап\ОтчетГод\УменьшКапитал\Реорганизация\УстКапитал</v>
      </c>
      <c r="C174" s="136" t="s">
        <v>468</v>
      </c>
      <c r="D174" s="122" t="s">
        <v>469</v>
      </c>
      <c r="E174" s="122" t="s">
        <v>474</v>
      </c>
      <c r="F174" s="153" t="s">
        <v>303</v>
      </c>
      <c r="G174" s="122" t="s">
        <v>297</v>
      </c>
      <c r="H174" s="154" t="s">
        <v>239</v>
      </c>
    </row>
    <row r="175" spans="1:8" ht="15">
      <c r="A175" s="134" t="s">
        <v>369</v>
      </c>
      <c r="B175" s="128" t="str">
        <f t="shared" si="2"/>
        <v>ОтчетИзмКап\ИзмКап\ОтчетГод\УменьшКапитал\Реорганизация\НераспПриб</v>
      </c>
      <c r="C175" s="136" t="s">
        <v>468</v>
      </c>
      <c r="D175" s="122" t="s">
        <v>469</v>
      </c>
      <c r="E175" s="122" t="s">
        <v>474</v>
      </c>
      <c r="F175" s="153" t="s">
        <v>303</v>
      </c>
      <c r="G175" s="122" t="s">
        <v>297</v>
      </c>
      <c r="H175" s="154" t="s">
        <v>245</v>
      </c>
    </row>
    <row r="176" spans="1:8" ht="15">
      <c r="A176" s="148" t="s">
        <v>370</v>
      </c>
      <c r="B176" s="128" t="str">
        <f t="shared" si="2"/>
        <v>ОтчетИзмКап\ИзмКап\ОтчетГод\УменьшКапитал\Реорганизация\Итог</v>
      </c>
      <c r="C176" s="143" t="s">
        <v>468</v>
      </c>
      <c r="D176" s="144" t="s">
        <v>469</v>
      </c>
      <c r="E176" s="144" t="s">
        <v>474</v>
      </c>
      <c r="F176" s="155" t="s">
        <v>303</v>
      </c>
      <c r="G176" s="144" t="s">
        <v>297</v>
      </c>
      <c r="H176" s="156" t="s">
        <v>247</v>
      </c>
    </row>
    <row r="177" spans="1:8" ht="15">
      <c r="A177" s="134" t="s">
        <v>371</v>
      </c>
      <c r="B177" s="128" t="str">
        <f t="shared" si="2"/>
        <v>ОтчетИзмКап\ИзмКап\ОтчетГод\УменьшКапитал\Дополн\УстКапитал</v>
      </c>
      <c r="C177" s="136" t="s">
        <v>468</v>
      </c>
      <c r="D177" s="122" t="s">
        <v>469</v>
      </c>
      <c r="E177" s="122" t="s">
        <v>474</v>
      </c>
      <c r="F177" s="153" t="s">
        <v>303</v>
      </c>
      <c r="G177" s="122" t="s">
        <v>298</v>
      </c>
      <c r="H177" s="154" t="s">
        <v>239</v>
      </c>
    </row>
    <row r="178" spans="1:8" ht="15">
      <c r="A178" s="134" t="s">
        <v>372</v>
      </c>
      <c r="B178" s="128" t="str">
        <f t="shared" si="2"/>
        <v>ОтчетИзмКап\ИзмКап\ОтчетГод\УменьшКапитал\Дополн\ДобКапитал</v>
      </c>
      <c r="C178" s="136" t="s">
        <v>468</v>
      </c>
      <c r="D178" s="122" t="s">
        <v>469</v>
      </c>
      <c r="E178" s="122" t="s">
        <v>474</v>
      </c>
      <c r="F178" s="153" t="s">
        <v>303</v>
      </c>
      <c r="G178" s="122" t="s">
        <v>298</v>
      </c>
      <c r="H178" s="154" t="s">
        <v>241</v>
      </c>
    </row>
    <row r="179" spans="1:8" ht="15">
      <c r="A179" s="134" t="s">
        <v>373</v>
      </c>
      <c r="B179" s="128" t="str">
        <f t="shared" si="2"/>
        <v>ОтчетИзмКап\ИзмКап\ОтчетГод\УменьшКапитал\Дополн\РезКапитал</v>
      </c>
      <c r="C179" s="136" t="s">
        <v>468</v>
      </c>
      <c r="D179" s="122" t="s">
        <v>469</v>
      </c>
      <c r="E179" s="122" t="s">
        <v>474</v>
      </c>
      <c r="F179" s="153" t="s">
        <v>303</v>
      </c>
      <c r="G179" s="122" t="s">
        <v>298</v>
      </c>
      <c r="H179" s="154" t="s">
        <v>243</v>
      </c>
    </row>
    <row r="180" spans="1:8" ht="15">
      <c r="A180" s="134" t="s">
        <v>374</v>
      </c>
      <c r="B180" s="128" t="str">
        <f t="shared" si="2"/>
        <v>ОтчетИзмКап\ИзмКап\ОтчетГод\УменьшКапитал\Дополн\НераспПриб</v>
      </c>
      <c r="C180" s="136" t="s">
        <v>468</v>
      </c>
      <c r="D180" s="122" t="s">
        <v>469</v>
      </c>
      <c r="E180" s="122" t="s">
        <v>474</v>
      </c>
      <c r="F180" s="153" t="s">
        <v>303</v>
      </c>
      <c r="G180" s="122" t="s">
        <v>298</v>
      </c>
      <c r="H180" s="154" t="s">
        <v>245</v>
      </c>
    </row>
    <row r="181" spans="1:8" ht="15">
      <c r="A181" s="148" t="s">
        <v>206</v>
      </c>
      <c r="B181" s="128" t="str">
        <f t="shared" si="2"/>
        <v>ОтчетИзмКап\ИзмКап\ОтчетГод\УменьшКапитал\Дополн\Итог</v>
      </c>
      <c r="C181" s="143" t="s">
        <v>468</v>
      </c>
      <c r="D181" s="144" t="s">
        <v>469</v>
      </c>
      <c r="E181" s="144" t="s">
        <v>474</v>
      </c>
      <c r="F181" s="155" t="s">
        <v>303</v>
      </c>
      <c r="G181" s="144" t="s">
        <v>298</v>
      </c>
      <c r="H181" s="156" t="s">
        <v>247</v>
      </c>
    </row>
    <row r="182" spans="1:9" ht="15">
      <c r="A182" s="134" t="s">
        <v>207</v>
      </c>
      <c r="B182" s="128" t="str">
        <f t="shared" si="2"/>
        <v>ОтчетИзмКап\ИзмКап\ОтчетГод\УменьшКапитал\Дополн\!ВтчНаим\Наименование</v>
      </c>
      <c r="C182" s="136" t="s">
        <v>468</v>
      </c>
      <c r="D182" s="122" t="s">
        <v>469</v>
      </c>
      <c r="E182" s="122" t="s">
        <v>474</v>
      </c>
      <c r="F182" s="153" t="s">
        <v>303</v>
      </c>
      <c r="G182" s="122" t="s">
        <v>298</v>
      </c>
      <c r="H182" s="154" t="s">
        <v>477</v>
      </c>
      <c r="I182" s="154" t="s">
        <v>262</v>
      </c>
    </row>
    <row r="183" spans="1:9" ht="15">
      <c r="A183" s="134" t="s">
        <v>375</v>
      </c>
      <c r="B183" s="128" t="str">
        <f t="shared" si="2"/>
        <v>ОтчетИзмКап\ИзмКап\ОтчетГод\УменьшКапитал\Дополн\!ВтчНаим\УстКапитал</v>
      </c>
      <c r="C183" s="136" t="s">
        <v>468</v>
      </c>
      <c r="D183" s="122" t="s">
        <v>469</v>
      </c>
      <c r="E183" s="122" t="s">
        <v>474</v>
      </c>
      <c r="F183" s="153" t="s">
        <v>303</v>
      </c>
      <c r="G183" s="122" t="s">
        <v>298</v>
      </c>
      <c r="H183" s="154" t="s">
        <v>477</v>
      </c>
      <c r="I183" s="154" t="s">
        <v>239</v>
      </c>
    </row>
    <row r="184" spans="1:9" ht="15">
      <c r="A184" s="134" t="s">
        <v>376</v>
      </c>
      <c r="B184" s="128" t="str">
        <f t="shared" si="2"/>
        <v>ОтчетИзмКап\ИзмКап\ОтчетГод\УменьшКапитал\Дополн\!ВтчНаим\ДобКапитал</v>
      </c>
      <c r="C184" s="136" t="s">
        <v>468</v>
      </c>
      <c r="D184" s="122" t="s">
        <v>469</v>
      </c>
      <c r="E184" s="122" t="s">
        <v>474</v>
      </c>
      <c r="F184" s="153" t="s">
        <v>303</v>
      </c>
      <c r="G184" s="122" t="s">
        <v>298</v>
      </c>
      <c r="H184" s="154" t="s">
        <v>477</v>
      </c>
      <c r="I184" s="154" t="s">
        <v>241</v>
      </c>
    </row>
    <row r="185" spans="1:9" ht="15">
      <c r="A185" s="134" t="s">
        <v>377</v>
      </c>
      <c r="B185" s="128" t="str">
        <f t="shared" si="2"/>
        <v>ОтчетИзмКап\ИзмКап\ОтчетГод\УменьшКапитал\Дополн\!ВтчНаим\РезКапитал</v>
      </c>
      <c r="C185" s="136" t="s">
        <v>468</v>
      </c>
      <c r="D185" s="122" t="s">
        <v>469</v>
      </c>
      <c r="E185" s="122" t="s">
        <v>474</v>
      </c>
      <c r="F185" s="153" t="s">
        <v>303</v>
      </c>
      <c r="G185" s="122" t="s">
        <v>298</v>
      </c>
      <c r="H185" s="154" t="s">
        <v>477</v>
      </c>
      <c r="I185" s="154" t="s">
        <v>243</v>
      </c>
    </row>
    <row r="186" spans="1:9" ht="15">
      <c r="A186" s="134" t="s">
        <v>378</v>
      </c>
      <c r="B186" s="128" t="str">
        <f t="shared" si="2"/>
        <v>ОтчетИзмКап\ИзмКап\ОтчетГод\УменьшКапитал\Дополн\!ВтчНаим\НераспПриб</v>
      </c>
      <c r="C186" s="136" t="s">
        <v>468</v>
      </c>
      <c r="D186" s="122" t="s">
        <v>469</v>
      </c>
      <c r="E186" s="122" t="s">
        <v>474</v>
      </c>
      <c r="F186" s="153" t="s">
        <v>303</v>
      </c>
      <c r="G186" s="122" t="s">
        <v>298</v>
      </c>
      <c r="H186" s="154" t="s">
        <v>477</v>
      </c>
      <c r="I186" s="154" t="s">
        <v>245</v>
      </c>
    </row>
    <row r="187" spans="1:9" ht="15">
      <c r="A187" s="148" t="s">
        <v>208</v>
      </c>
      <c r="B187" s="128" t="str">
        <f t="shared" si="2"/>
        <v>ОтчетИзмКап\ИзмКап\ОтчетГод\УменьшКапитал\Дополн\!ВтчНаим\Итог</v>
      </c>
      <c r="C187" s="143" t="s">
        <v>468</v>
      </c>
      <c r="D187" s="144" t="s">
        <v>469</v>
      </c>
      <c r="E187" s="144" t="s">
        <v>474</v>
      </c>
      <c r="F187" s="155" t="s">
        <v>303</v>
      </c>
      <c r="G187" s="144" t="s">
        <v>298</v>
      </c>
      <c r="H187" s="154" t="s">
        <v>477</v>
      </c>
      <c r="I187" s="156" t="s">
        <v>247</v>
      </c>
    </row>
    <row r="188" spans="1:8" ht="15">
      <c r="A188" s="134" t="s">
        <v>182</v>
      </c>
      <c r="B188" s="128" t="str">
        <f t="shared" si="2"/>
        <v>ОтчетИзмКап\ИзмКап\ОтчетГод\Остаток31дек\УстКапитал</v>
      </c>
      <c r="C188" s="136" t="s">
        <v>468</v>
      </c>
      <c r="D188" s="122" t="s">
        <v>469</v>
      </c>
      <c r="E188" s="122" t="s">
        <v>474</v>
      </c>
      <c r="F188" s="122" t="s">
        <v>472</v>
      </c>
      <c r="G188" s="122" t="s">
        <v>239</v>
      </c>
      <c r="H188" s="134"/>
    </row>
    <row r="189" spans="1:8" ht="15">
      <c r="A189" s="134" t="s">
        <v>379</v>
      </c>
      <c r="B189" s="128" t="str">
        <f t="shared" si="2"/>
        <v>ОтчетИзмКап\ИзмКап\ОтчетГод\Остаток31дек\ДобКапитал</v>
      </c>
      <c r="C189" s="136" t="s">
        <v>468</v>
      </c>
      <c r="D189" s="122" t="s">
        <v>469</v>
      </c>
      <c r="E189" s="122" t="s">
        <v>474</v>
      </c>
      <c r="F189" s="122" t="s">
        <v>472</v>
      </c>
      <c r="G189" s="122" t="s">
        <v>241</v>
      </c>
      <c r="H189" s="134"/>
    </row>
    <row r="190" spans="1:8" ht="15">
      <c r="A190" s="134" t="s">
        <v>380</v>
      </c>
      <c r="B190" s="128" t="str">
        <f t="shared" si="2"/>
        <v>ОтчетИзмКап\ИзмКап\ОтчетГод\Остаток31дек\РезКапитал</v>
      </c>
      <c r="C190" s="136" t="s">
        <v>468</v>
      </c>
      <c r="D190" s="122" t="s">
        <v>469</v>
      </c>
      <c r="E190" s="122" t="s">
        <v>474</v>
      </c>
      <c r="F190" s="122" t="s">
        <v>472</v>
      </c>
      <c r="G190" s="122" t="s">
        <v>243</v>
      </c>
      <c r="H190" s="134"/>
    </row>
    <row r="191" spans="1:8" ht="15">
      <c r="A191" s="134" t="s">
        <v>381</v>
      </c>
      <c r="B191" s="128" t="str">
        <f t="shared" si="2"/>
        <v>ОтчетИзмКап\ИзмКап\ОтчетГод\Остаток31дек\НераспПриб</v>
      </c>
      <c r="C191" s="136" t="s">
        <v>468</v>
      </c>
      <c r="D191" s="122" t="s">
        <v>469</v>
      </c>
      <c r="E191" s="122" t="s">
        <v>474</v>
      </c>
      <c r="F191" s="122" t="s">
        <v>472</v>
      </c>
      <c r="G191" s="122" t="s">
        <v>245</v>
      </c>
      <c r="H191" s="134"/>
    </row>
    <row r="192" spans="1:8" ht="15.75" thickBot="1">
      <c r="A192" s="42" t="s">
        <v>209</v>
      </c>
      <c r="B192" s="128" t="str">
        <f t="shared" si="2"/>
        <v>ОтчетИзмКап\ИзмКап\ОтчетГод\Остаток31дек\Итог</v>
      </c>
      <c r="C192" s="141" t="s">
        <v>468</v>
      </c>
      <c r="D192" s="122" t="s">
        <v>469</v>
      </c>
      <c r="E192" s="122" t="s">
        <v>474</v>
      </c>
      <c r="F192" s="123" t="s">
        <v>472</v>
      </c>
      <c r="G192" s="124" t="s">
        <v>247</v>
      </c>
      <c r="H192" s="140"/>
    </row>
    <row r="193" spans="1:8" ht="15.75" thickTop="1">
      <c r="A193" s="160" t="s">
        <v>210</v>
      </c>
      <c r="B193" s="128" t="str">
        <f t="shared" si="2"/>
        <v>ОтчетИзмКап\Резервы\РезЗакон\ПредГод\СумНач</v>
      </c>
      <c r="C193" s="136" t="s">
        <v>468</v>
      </c>
      <c r="D193" s="161" t="s">
        <v>445</v>
      </c>
      <c r="E193" s="161" t="s">
        <v>382</v>
      </c>
      <c r="F193" s="153" t="s">
        <v>383</v>
      </c>
      <c r="G193" s="158" t="s">
        <v>384</v>
      </c>
      <c r="H193" s="134"/>
    </row>
    <row r="194" spans="1:8" ht="15">
      <c r="A194" s="42" t="s">
        <v>389</v>
      </c>
      <c r="B194" s="128" t="str">
        <f t="shared" si="2"/>
        <v>ОтчетИзмКап\Резервы\РезЗакон\ПредГод\Увелич</v>
      </c>
      <c r="C194" s="136" t="s">
        <v>468</v>
      </c>
      <c r="D194" s="162" t="s">
        <v>445</v>
      </c>
      <c r="E194" s="162" t="s">
        <v>382</v>
      </c>
      <c r="F194" s="153" t="s">
        <v>383</v>
      </c>
      <c r="G194" s="124" t="s">
        <v>385</v>
      </c>
      <c r="H194" s="134"/>
    </row>
    <row r="195" spans="1:8" ht="15">
      <c r="A195" s="42" t="s">
        <v>390</v>
      </c>
      <c r="B195" s="128" t="str">
        <f t="shared" si="2"/>
        <v>ОтчетИзмКап\Резервы\РезЗакон\ПредГод\Уменьш</v>
      </c>
      <c r="C195" s="136" t="s">
        <v>468</v>
      </c>
      <c r="D195" s="162" t="s">
        <v>445</v>
      </c>
      <c r="E195" s="162" t="s">
        <v>382</v>
      </c>
      <c r="F195" s="153" t="s">
        <v>383</v>
      </c>
      <c r="G195" s="124" t="s">
        <v>386</v>
      </c>
      <c r="H195" s="134"/>
    </row>
    <row r="196" spans="1:8" ht="15">
      <c r="A196" s="148" t="s">
        <v>391</v>
      </c>
      <c r="B196" s="128" t="str">
        <f t="shared" si="2"/>
        <v>ОтчетИзмКап\Резервы\РезЗакон\ПредГод\СумКон</v>
      </c>
      <c r="C196" s="136" t="s">
        <v>468</v>
      </c>
      <c r="D196" s="162" t="s">
        <v>445</v>
      </c>
      <c r="E196" s="162" t="s">
        <v>382</v>
      </c>
      <c r="F196" s="155" t="s">
        <v>383</v>
      </c>
      <c r="G196" s="144" t="s">
        <v>387</v>
      </c>
      <c r="H196" s="134"/>
    </row>
    <row r="197" spans="1:8" ht="15">
      <c r="A197" s="146" t="s">
        <v>392</v>
      </c>
      <c r="B197" s="128" t="str">
        <f t="shared" si="2"/>
        <v>ОтчетИзмКап\Резервы\РезЗакон\ОтчГод\СумНач</v>
      </c>
      <c r="C197" s="136" t="s">
        <v>468</v>
      </c>
      <c r="D197" s="162" t="s">
        <v>445</v>
      </c>
      <c r="E197" s="162" t="s">
        <v>382</v>
      </c>
      <c r="F197" s="162" t="s">
        <v>388</v>
      </c>
      <c r="G197" s="138" t="s">
        <v>384</v>
      </c>
      <c r="H197" s="134"/>
    </row>
    <row r="198" spans="1:8" ht="15">
      <c r="A198" s="42" t="s">
        <v>393</v>
      </c>
      <c r="B198" s="128" t="str">
        <f t="shared" si="2"/>
        <v>ОтчетИзмКап\Резервы\РезЗакон\ОтчГод\Увелич</v>
      </c>
      <c r="C198" s="136" t="s">
        <v>468</v>
      </c>
      <c r="D198" s="162" t="s">
        <v>445</v>
      </c>
      <c r="E198" s="162" t="s">
        <v>382</v>
      </c>
      <c r="F198" s="162" t="s">
        <v>388</v>
      </c>
      <c r="G198" s="124" t="s">
        <v>385</v>
      </c>
      <c r="H198" s="134"/>
    </row>
    <row r="199" spans="1:8" ht="15">
      <c r="A199" s="42" t="s">
        <v>394</v>
      </c>
      <c r="B199" s="128" t="str">
        <f t="shared" si="2"/>
        <v>ОтчетИзмКап\Резервы\РезЗакон\ОтчГод\Уменьш</v>
      </c>
      <c r="C199" s="136" t="s">
        <v>468</v>
      </c>
      <c r="D199" s="162" t="s">
        <v>445</v>
      </c>
      <c r="E199" s="162" t="s">
        <v>382</v>
      </c>
      <c r="F199" s="162" t="s">
        <v>388</v>
      </c>
      <c r="G199" s="124" t="s">
        <v>386</v>
      </c>
      <c r="H199" s="134"/>
    </row>
    <row r="200" spans="1:8" ht="15">
      <c r="A200" s="148" t="s">
        <v>211</v>
      </c>
      <c r="B200" s="128" t="str">
        <f t="shared" si="2"/>
        <v>ОтчетИзмКап\Резервы\РезЗакон\ОтчГод\СумКон</v>
      </c>
      <c r="C200" s="136" t="s">
        <v>468</v>
      </c>
      <c r="D200" s="162" t="s">
        <v>445</v>
      </c>
      <c r="E200" s="162" t="s">
        <v>382</v>
      </c>
      <c r="F200" s="163" t="s">
        <v>388</v>
      </c>
      <c r="G200" s="144" t="s">
        <v>387</v>
      </c>
      <c r="H200" s="134"/>
    </row>
    <row r="201" spans="1:8" ht="15">
      <c r="A201" s="164" t="s">
        <v>212</v>
      </c>
      <c r="B201" s="128" t="str">
        <f t="shared" si="2"/>
        <v>ОтчетИзмКап\Резервы\РезЗакон\!ВтчНаимРез\НаимРез</v>
      </c>
      <c r="C201" s="143" t="s">
        <v>468</v>
      </c>
      <c r="D201" s="163" t="s">
        <v>445</v>
      </c>
      <c r="E201" s="163" t="s">
        <v>382</v>
      </c>
      <c r="F201" s="165" t="s">
        <v>486</v>
      </c>
      <c r="G201" s="166" t="s">
        <v>395</v>
      </c>
      <c r="H201" s="148"/>
    </row>
    <row r="202" spans="1:8" ht="15">
      <c r="A202" s="42" t="s">
        <v>398</v>
      </c>
      <c r="B202" s="128" t="str">
        <f t="shared" si="2"/>
        <v>ОтчетИзмКап\Резервы\РезЗакон\!ВтчНаимРез\ПредГод\СумНач</v>
      </c>
      <c r="C202" s="136" t="s">
        <v>468</v>
      </c>
      <c r="D202" s="162" t="s">
        <v>445</v>
      </c>
      <c r="E202" s="162" t="s">
        <v>382</v>
      </c>
      <c r="F202" s="165" t="s">
        <v>486</v>
      </c>
      <c r="G202" s="153" t="s">
        <v>383</v>
      </c>
      <c r="H202" s="149" t="s">
        <v>384</v>
      </c>
    </row>
    <row r="203" spans="1:8" ht="15">
      <c r="A203" s="42" t="s">
        <v>397</v>
      </c>
      <c r="B203" s="128" t="str">
        <f t="shared" si="2"/>
        <v>ОтчетИзмКап\Резервы\РезЗакон\!ВтчНаимРез\ПредГод\Увелич</v>
      </c>
      <c r="C203" s="136" t="s">
        <v>468</v>
      </c>
      <c r="D203" s="162" t="s">
        <v>445</v>
      </c>
      <c r="E203" s="162" t="s">
        <v>382</v>
      </c>
      <c r="F203" s="165" t="s">
        <v>486</v>
      </c>
      <c r="G203" s="153" t="s">
        <v>383</v>
      </c>
      <c r="H203" s="150" t="s">
        <v>385</v>
      </c>
    </row>
    <row r="204" spans="1:8" ht="15">
      <c r="A204" s="42" t="s">
        <v>396</v>
      </c>
      <c r="B204" s="128" t="str">
        <f t="shared" si="2"/>
        <v>ОтчетИзмКап\Резервы\РезЗакон\!ВтчНаимРез\ПредГод\Уменьш</v>
      </c>
      <c r="C204" s="136" t="s">
        <v>468</v>
      </c>
      <c r="D204" s="162" t="s">
        <v>445</v>
      </c>
      <c r="E204" s="162" t="s">
        <v>382</v>
      </c>
      <c r="F204" s="165" t="s">
        <v>486</v>
      </c>
      <c r="G204" s="153" t="s">
        <v>383</v>
      </c>
      <c r="H204" s="150" t="s">
        <v>386</v>
      </c>
    </row>
    <row r="205" spans="1:8" ht="15">
      <c r="A205" s="148" t="s">
        <v>399</v>
      </c>
      <c r="B205" s="128" t="str">
        <f t="shared" si="2"/>
        <v>ОтчетИзмКап\Резервы\РезЗакон\!ВтчНаимРез\ПредГод\СумКон</v>
      </c>
      <c r="C205" s="136" t="s">
        <v>468</v>
      </c>
      <c r="D205" s="162" t="s">
        <v>445</v>
      </c>
      <c r="E205" s="162" t="s">
        <v>382</v>
      </c>
      <c r="F205" s="165" t="s">
        <v>486</v>
      </c>
      <c r="G205" s="155" t="s">
        <v>383</v>
      </c>
      <c r="H205" s="156" t="s">
        <v>387</v>
      </c>
    </row>
    <row r="206" spans="1:8" ht="15">
      <c r="A206" s="42" t="s">
        <v>401</v>
      </c>
      <c r="B206" s="128" t="str">
        <f t="shared" si="2"/>
        <v>ОтчетИзмКап\Резервы\РезЗакон\!ВтчНаимРез\ОтчГод\СумНач</v>
      </c>
      <c r="C206" s="136" t="s">
        <v>468</v>
      </c>
      <c r="D206" s="162" t="s">
        <v>445</v>
      </c>
      <c r="E206" s="162" t="s">
        <v>382</v>
      </c>
      <c r="F206" s="165" t="s">
        <v>486</v>
      </c>
      <c r="G206" s="153" t="s">
        <v>388</v>
      </c>
      <c r="H206" s="150" t="s">
        <v>384</v>
      </c>
    </row>
    <row r="207" spans="1:8" ht="15">
      <c r="A207" s="42" t="s">
        <v>400</v>
      </c>
      <c r="B207" s="128" t="str">
        <f t="shared" si="2"/>
        <v>ОтчетИзмКап\Резервы\РезЗакон\!ВтчНаимРез\ОтчГод\Увелич</v>
      </c>
      <c r="C207" s="136" t="s">
        <v>468</v>
      </c>
      <c r="D207" s="162" t="s">
        <v>445</v>
      </c>
      <c r="E207" s="162" t="s">
        <v>382</v>
      </c>
      <c r="F207" s="165" t="s">
        <v>486</v>
      </c>
      <c r="G207" s="153" t="s">
        <v>388</v>
      </c>
      <c r="H207" s="150" t="s">
        <v>385</v>
      </c>
    </row>
    <row r="208" spans="1:8" ht="15">
      <c r="A208" s="42" t="s">
        <v>402</v>
      </c>
      <c r="B208" s="128" t="str">
        <f t="shared" si="2"/>
        <v>ОтчетИзмКап\Резервы\РезЗакон\!ВтчНаимРез\ОтчГод\Уменьш</v>
      </c>
      <c r="C208" s="136" t="s">
        <v>468</v>
      </c>
      <c r="D208" s="162" t="s">
        <v>445</v>
      </c>
      <c r="E208" s="162" t="s">
        <v>382</v>
      </c>
      <c r="F208" s="165" t="s">
        <v>486</v>
      </c>
      <c r="G208" s="153" t="s">
        <v>388</v>
      </c>
      <c r="H208" s="150" t="s">
        <v>386</v>
      </c>
    </row>
    <row r="209" spans="1:8" ht="15.75" thickBot="1">
      <c r="A209" s="148" t="s">
        <v>213</v>
      </c>
      <c r="B209" s="128" t="str">
        <f t="shared" si="2"/>
        <v>ОтчетИзмКап\Резервы\РезЗакон\!ВтчНаимРез\ОтчГод\СумКон</v>
      </c>
      <c r="C209" s="141" t="s">
        <v>468</v>
      </c>
      <c r="D209" s="167" t="s">
        <v>445</v>
      </c>
      <c r="E209" s="167" t="s">
        <v>382</v>
      </c>
      <c r="F209" s="165" t="s">
        <v>486</v>
      </c>
      <c r="G209" s="153" t="s">
        <v>388</v>
      </c>
      <c r="H209" s="156" t="s">
        <v>387</v>
      </c>
    </row>
    <row r="210" spans="1:8" ht="15.75" thickTop="1">
      <c r="A210" s="160" t="s">
        <v>214</v>
      </c>
      <c r="B210" s="128" t="str">
        <f t="shared" si="2"/>
        <v>ОтчетИзмКап\Резервы\РезУчред\ПредГод\СумНач</v>
      </c>
      <c r="C210" s="136" t="s">
        <v>468</v>
      </c>
      <c r="D210" s="162" t="s">
        <v>445</v>
      </c>
      <c r="E210" s="122" t="s">
        <v>403</v>
      </c>
      <c r="F210" s="168" t="s">
        <v>383</v>
      </c>
      <c r="G210" s="158" t="s">
        <v>384</v>
      </c>
      <c r="H210" s="134"/>
    </row>
    <row r="211" spans="1:8" ht="15">
      <c r="A211" s="42" t="s">
        <v>404</v>
      </c>
      <c r="B211" s="128" t="str">
        <f t="shared" si="2"/>
        <v>ОтчетИзмКап\Резервы\РезУчред\ПредГод\Увелич</v>
      </c>
      <c r="C211" s="136" t="s">
        <v>468</v>
      </c>
      <c r="D211" s="162" t="s">
        <v>445</v>
      </c>
      <c r="E211" s="122" t="s">
        <v>403</v>
      </c>
      <c r="F211" s="153" t="s">
        <v>383</v>
      </c>
      <c r="G211" s="124" t="s">
        <v>385</v>
      </c>
      <c r="H211" s="134"/>
    </row>
    <row r="212" spans="1:8" ht="15">
      <c r="A212" s="42" t="s">
        <v>405</v>
      </c>
      <c r="B212" s="128" t="str">
        <f t="shared" si="2"/>
        <v>ОтчетИзмКап\Резервы\РезУчред\ПредГод\Уменьш</v>
      </c>
      <c r="C212" s="136" t="s">
        <v>468</v>
      </c>
      <c r="D212" s="162" t="s">
        <v>445</v>
      </c>
      <c r="E212" s="122" t="s">
        <v>403</v>
      </c>
      <c r="F212" s="153" t="s">
        <v>383</v>
      </c>
      <c r="G212" s="124" t="s">
        <v>386</v>
      </c>
      <c r="H212" s="134"/>
    </row>
    <row r="213" spans="1:8" ht="15">
      <c r="A213" s="148" t="s">
        <v>406</v>
      </c>
      <c r="B213" s="128" t="str">
        <f t="shared" si="2"/>
        <v>ОтчетИзмКап\Резервы\РезУчред\ПредГод\СумКон</v>
      </c>
      <c r="C213" s="136" t="s">
        <v>468</v>
      </c>
      <c r="D213" s="162" t="s">
        <v>445</v>
      </c>
      <c r="E213" s="122" t="s">
        <v>403</v>
      </c>
      <c r="F213" s="153" t="s">
        <v>383</v>
      </c>
      <c r="G213" s="144" t="s">
        <v>387</v>
      </c>
      <c r="H213" s="134"/>
    </row>
    <row r="214" spans="1:8" ht="15">
      <c r="A214" s="146" t="s">
        <v>407</v>
      </c>
      <c r="B214" s="128" t="str">
        <f t="shared" si="2"/>
        <v>ОтчетИзмКап\Резервы\РезУчред\ОтчГод\СумНач</v>
      </c>
      <c r="C214" s="136" t="s">
        <v>468</v>
      </c>
      <c r="D214" s="162" t="s">
        <v>445</v>
      </c>
      <c r="E214" s="122" t="s">
        <v>403</v>
      </c>
      <c r="F214" s="169" t="s">
        <v>388</v>
      </c>
      <c r="G214" s="138" t="s">
        <v>384</v>
      </c>
      <c r="H214" s="134"/>
    </row>
    <row r="215" spans="1:8" ht="15">
      <c r="A215" s="42" t="s">
        <v>408</v>
      </c>
      <c r="B215" s="128" t="str">
        <f t="shared" si="2"/>
        <v>ОтчетИзмКап\Резервы\РезУчред\ОтчГод\Увелич</v>
      </c>
      <c r="C215" s="136" t="s">
        <v>468</v>
      </c>
      <c r="D215" s="162" t="s">
        <v>445</v>
      </c>
      <c r="E215" s="122" t="s">
        <v>403</v>
      </c>
      <c r="F215" s="162" t="s">
        <v>388</v>
      </c>
      <c r="G215" s="124" t="s">
        <v>385</v>
      </c>
      <c r="H215" s="134"/>
    </row>
    <row r="216" spans="1:8" ht="15">
      <c r="A216" s="42" t="s">
        <v>409</v>
      </c>
      <c r="B216" s="128" t="str">
        <f t="shared" si="2"/>
        <v>ОтчетИзмКап\Резервы\РезУчред\ОтчГод\Уменьш</v>
      </c>
      <c r="C216" s="136" t="s">
        <v>468</v>
      </c>
      <c r="D216" s="162" t="s">
        <v>445</v>
      </c>
      <c r="E216" s="122" t="s">
        <v>403</v>
      </c>
      <c r="F216" s="162" t="s">
        <v>388</v>
      </c>
      <c r="G216" s="124" t="s">
        <v>386</v>
      </c>
      <c r="H216" s="134"/>
    </row>
    <row r="217" spans="1:8" ht="15">
      <c r="A217" s="148" t="s">
        <v>215</v>
      </c>
      <c r="B217" s="128" t="str">
        <f t="shared" si="2"/>
        <v>ОтчетИзмКап\Резервы\РезУчред\ОтчГод\СумКон</v>
      </c>
      <c r="C217" s="136" t="s">
        <v>468</v>
      </c>
      <c r="D217" s="162" t="s">
        <v>445</v>
      </c>
      <c r="E217" s="122" t="s">
        <v>403</v>
      </c>
      <c r="F217" s="163" t="s">
        <v>388</v>
      </c>
      <c r="G217" s="144" t="s">
        <v>387</v>
      </c>
      <c r="H217" s="134"/>
    </row>
    <row r="218" spans="1:8" ht="15">
      <c r="A218" s="164" t="s">
        <v>220</v>
      </c>
      <c r="B218" s="128" t="str">
        <f t="shared" si="2"/>
        <v>ОтчетИзмКап\Резервы\РезУчред\!ВтчНаимРез\НаимРез</v>
      </c>
      <c r="C218" s="143" t="s">
        <v>468</v>
      </c>
      <c r="D218" s="163" t="s">
        <v>445</v>
      </c>
      <c r="E218" s="144" t="s">
        <v>403</v>
      </c>
      <c r="F218" s="165" t="s">
        <v>486</v>
      </c>
      <c r="G218" s="166" t="s">
        <v>395</v>
      </c>
      <c r="H218" s="134"/>
    </row>
    <row r="219" spans="1:8" ht="15">
      <c r="A219" s="42" t="s">
        <v>410</v>
      </c>
      <c r="B219" s="128" t="str">
        <f t="shared" si="2"/>
        <v>ОтчетИзмКап\Резервы\РезУчред\!ВтчНаимРез\ПредГод\СумНач</v>
      </c>
      <c r="C219" s="136" t="s">
        <v>468</v>
      </c>
      <c r="D219" s="162" t="s">
        <v>445</v>
      </c>
      <c r="E219" s="122" t="s">
        <v>403</v>
      </c>
      <c r="F219" s="165" t="s">
        <v>486</v>
      </c>
      <c r="G219" s="153" t="s">
        <v>383</v>
      </c>
      <c r="H219" s="149" t="s">
        <v>384</v>
      </c>
    </row>
    <row r="220" spans="1:8" ht="15">
      <c r="A220" s="42" t="s">
        <v>411</v>
      </c>
      <c r="B220" s="128" t="str">
        <f t="shared" si="2"/>
        <v>ОтчетИзмКап\Резервы\РезУчред\!ВтчНаимРез\ПредГод\Увелич</v>
      </c>
      <c r="C220" s="136" t="s">
        <v>468</v>
      </c>
      <c r="D220" s="162" t="s">
        <v>445</v>
      </c>
      <c r="E220" s="122" t="s">
        <v>403</v>
      </c>
      <c r="F220" s="165" t="s">
        <v>486</v>
      </c>
      <c r="G220" s="153" t="s">
        <v>383</v>
      </c>
      <c r="H220" s="150" t="s">
        <v>385</v>
      </c>
    </row>
    <row r="221" spans="1:8" ht="15">
      <c r="A221" s="42" t="s">
        <v>412</v>
      </c>
      <c r="B221" s="128" t="str">
        <f t="shared" si="2"/>
        <v>ОтчетИзмКап\Резервы\РезУчред\!ВтчНаимРез\ПредГод\Уменьш</v>
      </c>
      <c r="C221" s="136" t="s">
        <v>468</v>
      </c>
      <c r="D221" s="162" t="s">
        <v>445</v>
      </c>
      <c r="E221" s="122" t="s">
        <v>403</v>
      </c>
      <c r="F221" s="165" t="s">
        <v>486</v>
      </c>
      <c r="G221" s="153" t="s">
        <v>383</v>
      </c>
      <c r="H221" s="150" t="s">
        <v>386</v>
      </c>
    </row>
    <row r="222" spans="1:8" ht="15">
      <c r="A222" s="148" t="s">
        <v>413</v>
      </c>
      <c r="B222" s="128" t="str">
        <f t="shared" si="2"/>
        <v>ОтчетИзмКап\Резервы\РезУчред\!ВтчНаимРез\ПредГод\СумКон</v>
      </c>
      <c r="C222" s="136" t="s">
        <v>468</v>
      </c>
      <c r="D222" s="162" t="s">
        <v>445</v>
      </c>
      <c r="E222" s="122" t="s">
        <v>403</v>
      </c>
      <c r="F222" s="165" t="s">
        <v>486</v>
      </c>
      <c r="G222" s="155" t="s">
        <v>383</v>
      </c>
      <c r="H222" s="156" t="s">
        <v>387</v>
      </c>
    </row>
    <row r="223" spans="1:8" ht="15">
      <c r="A223" s="42" t="s">
        <v>414</v>
      </c>
      <c r="B223" s="128" t="str">
        <f t="shared" si="2"/>
        <v>ОтчетИзмКап\Резервы\РезУчред\!ВтчНаимРез\ОтчГод\СумНач</v>
      </c>
      <c r="C223" s="136" t="s">
        <v>468</v>
      </c>
      <c r="D223" s="162" t="s">
        <v>445</v>
      </c>
      <c r="E223" s="122" t="s">
        <v>403</v>
      </c>
      <c r="F223" s="165" t="s">
        <v>486</v>
      </c>
      <c r="G223" s="153" t="s">
        <v>388</v>
      </c>
      <c r="H223" s="150" t="s">
        <v>384</v>
      </c>
    </row>
    <row r="224" spans="1:8" ht="15">
      <c r="A224" s="42" t="s">
        <v>415</v>
      </c>
      <c r="B224" s="128" t="str">
        <f t="shared" si="2"/>
        <v>ОтчетИзмКап\Резервы\РезУчред\!ВтчНаимРез\ОтчГод\Увелич</v>
      </c>
      <c r="C224" s="136" t="s">
        <v>468</v>
      </c>
      <c r="D224" s="162" t="s">
        <v>445</v>
      </c>
      <c r="E224" s="122" t="s">
        <v>403</v>
      </c>
      <c r="F224" s="165" t="s">
        <v>486</v>
      </c>
      <c r="G224" s="153" t="s">
        <v>388</v>
      </c>
      <c r="H224" s="150" t="s">
        <v>385</v>
      </c>
    </row>
    <row r="225" spans="1:8" ht="15">
      <c r="A225" s="42" t="s">
        <v>416</v>
      </c>
      <c r="B225" s="128" t="str">
        <f t="shared" si="2"/>
        <v>ОтчетИзмКап\Резервы\РезУчред\!ВтчНаимРез\ОтчГод\Уменьш</v>
      </c>
      <c r="C225" s="136" t="s">
        <v>468</v>
      </c>
      <c r="D225" s="162" t="s">
        <v>445</v>
      </c>
      <c r="E225" s="122" t="s">
        <v>403</v>
      </c>
      <c r="F225" s="165" t="s">
        <v>486</v>
      </c>
      <c r="G225" s="153" t="s">
        <v>388</v>
      </c>
      <c r="H225" s="150" t="s">
        <v>386</v>
      </c>
    </row>
    <row r="226" spans="1:8" ht="15.75" thickBot="1">
      <c r="A226" s="148" t="s">
        <v>221</v>
      </c>
      <c r="B226" s="128" t="str">
        <f t="shared" si="2"/>
        <v>ОтчетИзмКап\Резервы\РезУчред\!ВтчНаимРез\ОтчГод\СумКон</v>
      </c>
      <c r="C226" s="141" t="s">
        <v>468</v>
      </c>
      <c r="D226" s="167" t="s">
        <v>445</v>
      </c>
      <c r="E226" s="123" t="s">
        <v>403</v>
      </c>
      <c r="F226" s="165" t="s">
        <v>486</v>
      </c>
      <c r="G226" s="153" t="s">
        <v>388</v>
      </c>
      <c r="H226" s="156" t="s">
        <v>387</v>
      </c>
    </row>
    <row r="227" spans="1:8" ht="15.75" thickTop="1">
      <c r="A227" s="160" t="s">
        <v>216</v>
      </c>
      <c r="B227" s="128" t="str">
        <f t="shared" si="2"/>
        <v>ОтчетИзмКап\Резервы\РезОцен\ПредГод\СумНач</v>
      </c>
      <c r="C227" s="136" t="s">
        <v>468</v>
      </c>
      <c r="D227" s="162" t="s">
        <v>445</v>
      </c>
      <c r="E227" s="161" t="s">
        <v>417</v>
      </c>
      <c r="F227" s="168" t="s">
        <v>383</v>
      </c>
      <c r="G227" s="158" t="s">
        <v>384</v>
      </c>
      <c r="H227" s="134"/>
    </row>
    <row r="228" spans="1:8" ht="15">
      <c r="A228" s="42" t="s">
        <v>418</v>
      </c>
      <c r="B228" s="128" t="str">
        <f t="shared" si="2"/>
        <v>ОтчетИзмКап\Резервы\РезОцен\ПредГод\Увелич</v>
      </c>
      <c r="C228" s="136" t="s">
        <v>468</v>
      </c>
      <c r="D228" s="162" t="s">
        <v>445</v>
      </c>
      <c r="E228" s="162" t="s">
        <v>417</v>
      </c>
      <c r="F228" s="153" t="s">
        <v>383</v>
      </c>
      <c r="G228" s="124" t="s">
        <v>385</v>
      </c>
      <c r="H228" s="134"/>
    </row>
    <row r="229" spans="1:8" ht="15">
      <c r="A229" s="42" t="s">
        <v>419</v>
      </c>
      <c r="B229" s="128" t="str">
        <f t="shared" si="2"/>
        <v>ОтчетИзмКап\Резервы\РезОцен\ПредГод\Уменьш</v>
      </c>
      <c r="C229" s="136" t="s">
        <v>468</v>
      </c>
      <c r="D229" s="162" t="s">
        <v>445</v>
      </c>
      <c r="E229" s="162" t="s">
        <v>417</v>
      </c>
      <c r="F229" s="153" t="s">
        <v>383</v>
      </c>
      <c r="G229" s="124" t="s">
        <v>386</v>
      </c>
      <c r="H229" s="134"/>
    </row>
    <row r="230" spans="1:8" ht="15">
      <c r="A230" s="148" t="s">
        <v>420</v>
      </c>
      <c r="B230" s="128" t="str">
        <f aca="true" t="shared" si="3" ref="B230:B280">CONCATENATE(C230,"\",D230)&amp;IF(LEN(E230)&gt;0,"\"&amp;E230,"")&amp;IF(LEN(F230)&gt;0,"\"&amp;F230,"")&amp;IF(LEN(G230)&gt;0,"\"&amp;G230,"")&amp;IF(LEN(H230)&gt;0,"\"&amp;H230,"")&amp;IF(LEN(I230)&gt;0,"\"&amp;I230,"")</f>
        <v>ОтчетИзмКап\Резервы\РезОцен\ПредГод\СумКон</v>
      </c>
      <c r="C230" s="136" t="s">
        <v>468</v>
      </c>
      <c r="D230" s="162" t="s">
        <v>445</v>
      </c>
      <c r="E230" s="162" t="s">
        <v>417</v>
      </c>
      <c r="F230" s="155" t="s">
        <v>383</v>
      </c>
      <c r="G230" s="144" t="s">
        <v>387</v>
      </c>
      <c r="H230" s="134"/>
    </row>
    <row r="231" spans="1:8" ht="15">
      <c r="A231" s="146" t="s">
        <v>421</v>
      </c>
      <c r="B231" s="128" t="str">
        <f t="shared" si="3"/>
        <v>ОтчетИзмКап\Резервы\РезОцен\ОтчГод\СумНач</v>
      </c>
      <c r="C231" s="136" t="s">
        <v>468</v>
      </c>
      <c r="D231" s="162" t="s">
        <v>445</v>
      </c>
      <c r="E231" s="162" t="s">
        <v>417</v>
      </c>
      <c r="F231" s="162" t="s">
        <v>388</v>
      </c>
      <c r="G231" s="138" t="s">
        <v>384</v>
      </c>
      <c r="H231" s="134"/>
    </row>
    <row r="232" spans="1:8" ht="15">
      <c r="A232" s="42" t="s">
        <v>422</v>
      </c>
      <c r="B232" s="128" t="str">
        <f t="shared" si="3"/>
        <v>ОтчетИзмКап\Резервы\РезОцен\ОтчГод\Увелич</v>
      </c>
      <c r="C232" s="136" t="s">
        <v>468</v>
      </c>
      <c r="D232" s="162" t="s">
        <v>445</v>
      </c>
      <c r="E232" s="162" t="s">
        <v>417</v>
      </c>
      <c r="F232" s="162" t="s">
        <v>388</v>
      </c>
      <c r="G232" s="124" t="s">
        <v>385</v>
      </c>
      <c r="H232" s="134"/>
    </row>
    <row r="233" spans="1:8" ht="15">
      <c r="A233" s="42" t="s">
        <v>423</v>
      </c>
      <c r="B233" s="128" t="str">
        <f t="shared" si="3"/>
        <v>ОтчетИзмКап\Резервы\РезОцен\ОтчГод\Уменьш</v>
      </c>
      <c r="C233" s="136" t="s">
        <v>468</v>
      </c>
      <c r="D233" s="162" t="s">
        <v>445</v>
      </c>
      <c r="E233" s="162" t="s">
        <v>417</v>
      </c>
      <c r="F233" s="162" t="s">
        <v>388</v>
      </c>
      <c r="G233" s="124" t="s">
        <v>386</v>
      </c>
      <c r="H233" s="134"/>
    </row>
    <row r="234" spans="1:8" ht="15">
      <c r="A234" s="148" t="s">
        <v>217</v>
      </c>
      <c r="B234" s="128" t="str">
        <f t="shared" si="3"/>
        <v>ОтчетИзмКап\Резервы\РезОцен\ОтчГод\СумКон</v>
      </c>
      <c r="C234" s="136" t="s">
        <v>468</v>
      </c>
      <c r="D234" s="162" t="s">
        <v>445</v>
      </c>
      <c r="E234" s="162" t="s">
        <v>417</v>
      </c>
      <c r="F234" s="163" t="s">
        <v>388</v>
      </c>
      <c r="G234" s="144" t="s">
        <v>387</v>
      </c>
      <c r="H234" s="134"/>
    </row>
    <row r="235" spans="1:8" ht="15">
      <c r="A235" s="164" t="s">
        <v>218</v>
      </c>
      <c r="B235" s="128" t="str">
        <f t="shared" si="3"/>
        <v>ОтчетИзмКап\Резервы\РезОцен\!ВтчНаимРез\НаимРез</v>
      </c>
      <c r="C235" s="143" t="s">
        <v>468</v>
      </c>
      <c r="D235" s="163" t="s">
        <v>445</v>
      </c>
      <c r="E235" s="163" t="s">
        <v>417</v>
      </c>
      <c r="F235" s="165" t="s">
        <v>486</v>
      </c>
      <c r="G235" s="166" t="s">
        <v>395</v>
      </c>
      <c r="H235" s="134"/>
    </row>
    <row r="236" spans="1:8" ht="15">
      <c r="A236" s="42" t="s">
        <v>424</v>
      </c>
      <c r="B236" s="128" t="str">
        <f t="shared" si="3"/>
        <v>ОтчетИзмКап\Резервы\РезОцен\!ВтчНаимРез\ПредГод\СумНач</v>
      </c>
      <c r="C236" s="136" t="s">
        <v>468</v>
      </c>
      <c r="D236" s="162" t="s">
        <v>445</v>
      </c>
      <c r="E236" s="162" t="s">
        <v>417</v>
      </c>
      <c r="F236" s="165" t="s">
        <v>486</v>
      </c>
      <c r="G236" s="153" t="s">
        <v>383</v>
      </c>
      <c r="H236" s="149" t="s">
        <v>384</v>
      </c>
    </row>
    <row r="237" spans="1:8" ht="15">
      <c r="A237" s="42" t="s">
        <v>426</v>
      </c>
      <c r="B237" s="128" t="str">
        <f t="shared" si="3"/>
        <v>ОтчетИзмКап\Резервы\РезОцен\!ВтчНаимРез\ПредГод\Увелич</v>
      </c>
      <c r="C237" s="136" t="s">
        <v>468</v>
      </c>
      <c r="D237" s="162" t="s">
        <v>445</v>
      </c>
      <c r="E237" s="162" t="s">
        <v>417</v>
      </c>
      <c r="F237" s="165" t="s">
        <v>486</v>
      </c>
      <c r="G237" s="153" t="s">
        <v>383</v>
      </c>
      <c r="H237" s="150" t="s">
        <v>385</v>
      </c>
    </row>
    <row r="238" spans="1:8" ht="15">
      <c r="A238" s="42" t="s">
        <v>427</v>
      </c>
      <c r="B238" s="128" t="str">
        <f t="shared" si="3"/>
        <v>ОтчетИзмКап\Резервы\РезОцен\!ВтчНаимРез\ПредГод\Уменьш</v>
      </c>
      <c r="C238" s="136" t="s">
        <v>468</v>
      </c>
      <c r="D238" s="162" t="s">
        <v>445</v>
      </c>
      <c r="E238" s="162" t="s">
        <v>417</v>
      </c>
      <c r="F238" s="165" t="s">
        <v>486</v>
      </c>
      <c r="G238" s="153" t="s">
        <v>383</v>
      </c>
      <c r="H238" s="150" t="s">
        <v>386</v>
      </c>
    </row>
    <row r="239" spans="1:8" ht="15">
      <c r="A239" s="148" t="s">
        <v>428</v>
      </c>
      <c r="B239" s="128" t="str">
        <f t="shared" si="3"/>
        <v>ОтчетИзмКап\Резервы\РезОцен\!ВтчНаимРез\ПредГод\СумКон</v>
      </c>
      <c r="C239" s="136" t="s">
        <v>468</v>
      </c>
      <c r="D239" s="162" t="s">
        <v>445</v>
      </c>
      <c r="E239" s="162" t="s">
        <v>417</v>
      </c>
      <c r="F239" s="165" t="s">
        <v>486</v>
      </c>
      <c r="G239" s="153" t="s">
        <v>383</v>
      </c>
      <c r="H239" s="156" t="s">
        <v>387</v>
      </c>
    </row>
    <row r="240" spans="1:8" ht="15">
      <c r="A240" s="42" t="s">
        <v>425</v>
      </c>
      <c r="B240" s="128" t="str">
        <f t="shared" si="3"/>
        <v>ОтчетИзмКап\Резервы\РезОцен\!ВтчНаимРез\ОтчГод\СумНач</v>
      </c>
      <c r="C240" s="136" t="s">
        <v>468</v>
      </c>
      <c r="D240" s="162" t="s">
        <v>445</v>
      </c>
      <c r="E240" s="162" t="s">
        <v>417</v>
      </c>
      <c r="F240" s="165" t="s">
        <v>486</v>
      </c>
      <c r="G240" s="153" t="s">
        <v>388</v>
      </c>
      <c r="H240" s="150" t="s">
        <v>384</v>
      </c>
    </row>
    <row r="241" spans="1:8" ht="15">
      <c r="A241" s="42" t="s">
        <v>429</v>
      </c>
      <c r="B241" s="128" t="str">
        <f t="shared" si="3"/>
        <v>ОтчетИзмКап\Резервы\РезОцен\!ВтчНаимРез\ОтчГод\Увелич</v>
      </c>
      <c r="C241" s="136" t="s">
        <v>468</v>
      </c>
      <c r="D241" s="162" t="s">
        <v>445</v>
      </c>
      <c r="E241" s="162" t="s">
        <v>417</v>
      </c>
      <c r="F241" s="165" t="s">
        <v>486</v>
      </c>
      <c r="G241" s="153" t="s">
        <v>388</v>
      </c>
      <c r="H241" s="150" t="s">
        <v>385</v>
      </c>
    </row>
    <row r="242" spans="1:8" ht="15">
      <c r="A242" s="42" t="s">
        <v>430</v>
      </c>
      <c r="B242" s="128" t="str">
        <f t="shared" si="3"/>
        <v>ОтчетИзмКап\Резервы\РезОцен\!ВтчНаимРез\ОтчГод\Уменьш</v>
      </c>
      <c r="C242" s="136" t="s">
        <v>468</v>
      </c>
      <c r="D242" s="162" t="s">
        <v>445</v>
      </c>
      <c r="E242" s="162" t="s">
        <v>417</v>
      </c>
      <c r="F242" s="165" t="s">
        <v>486</v>
      </c>
      <c r="G242" s="153" t="s">
        <v>388</v>
      </c>
      <c r="H242" s="150" t="s">
        <v>386</v>
      </c>
    </row>
    <row r="243" spans="1:8" ht="15.75" thickBot="1">
      <c r="A243" s="148" t="s">
        <v>219</v>
      </c>
      <c r="B243" s="128" t="str">
        <f t="shared" si="3"/>
        <v>ОтчетИзмКап\Резервы\РезОцен\!ВтчНаимРез\ОтчГод\СумКон</v>
      </c>
      <c r="C243" s="141" t="s">
        <v>468</v>
      </c>
      <c r="D243" s="167" t="s">
        <v>445</v>
      </c>
      <c r="E243" s="167" t="s">
        <v>417</v>
      </c>
      <c r="F243" s="165" t="s">
        <v>486</v>
      </c>
      <c r="G243" s="153" t="s">
        <v>388</v>
      </c>
      <c r="H243" s="156" t="s">
        <v>387</v>
      </c>
    </row>
    <row r="244" spans="1:8" ht="15.75" thickTop="1">
      <c r="A244" s="160" t="s">
        <v>222</v>
      </c>
      <c r="B244" s="128" t="str">
        <f t="shared" si="3"/>
        <v>ОтчетИзмКап\Резервы\РезПредРас\ПредГод\СумНач</v>
      </c>
      <c r="C244" s="136" t="s">
        <v>468</v>
      </c>
      <c r="D244" s="162" t="s">
        <v>445</v>
      </c>
      <c r="E244" s="161" t="s">
        <v>431</v>
      </c>
      <c r="F244" s="168" t="s">
        <v>383</v>
      </c>
      <c r="G244" s="158" t="s">
        <v>384</v>
      </c>
      <c r="H244" s="134"/>
    </row>
    <row r="245" spans="1:8" ht="15">
      <c r="A245" s="42" t="s">
        <v>433</v>
      </c>
      <c r="B245" s="128" t="str">
        <f t="shared" si="3"/>
        <v>ОтчетИзмКап\Резервы\РезПредРас\ПредГод\Увелич</v>
      </c>
      <c r="C245" s="136" t="s">
        <v>468</v>
      </c>
      <c r="D245" s="162" t="s">
        <v>445</v>
      </c>
      <c r="E245" s="162" t="s">
        <v>431</v>
      </c>
      <c r="F245" s="153" t="s">
        <v>383</v>
      </c>
      <c r="G245" s="124" t="s">
        <v>385</v>
      </c>
      <c r="H245" s="134"/>
    </row>
    <row r="246" spans="1:8" ht="15">
      <c r="A246" s="42" t="s">
        <v>434</v>
      </c>
      <c r="B246" s="128" t="str">
        <f t="shared" si="3"/>
        <v>ОтчетИзмКап\Резервы\РезПредРас\ПредГод\Уменьш</v>
      </c>
      <c r="C246" s="136" t="s">
        <v>468</v>
      </c>
      <c r="D246" s="162" t="s">
        <v>445</v>
      </c>
      <c r="E246" s="162" t="s">
        <v>431</v>
      </c>
      <c r="F246" s="153" t="s">
        <v>383</v>
      </c>
      <c r="G246" s="124" t="s">
        <v>386</v>
      </c>
      <c r="H246" s="134"/>
    </row>
    <row r="247" spans="1:8" ht="15">
      <c r="A247" s="148" t="s">
        <v>435</v>
      </c>
      <c r="B247" s="128" t="str">
        <f t="shared" si="3"/>
        <v>ОтчетИзмКап\Резервы\РезПредРас\ПредГод\СумКон</v>
      </c>
      <c r="C247" s="136" t="s">
        <v>468</v>
      </c>
      <c r="D247" s="162" t="s">
        <v>445</v>
      </c>
      <c r="E247" s="162" t="s">
        <v>431</v>
      </c>
      <c r="F247" s="155" t="s">
        <v>383</v>
      </c>
      <c r="G247" s="144" t="s">
        <v>387</v>
      </c>
      <c r="H247" s="134"/>
    </row>
    <row r="248" spans="1:8" ht="15">
      <c r="A248" s="146" t="s">
        <v>432</v>
      </c>
      <c r="B248" s="128" t="str">
        <f t="shared" si="3"/>
        <v>ОтчетИзмКап\Резервы\РезПредРас\ОтчГод\СумНач</v>
      </c>
      <c r="C248" s="136" t="s">
        <v>468</v>
      </c>
      <c r="D248" s="162" t="s">
        <v>445</v>
      </c>
      <c r="E248" s="162" t="s">
        <v>431</v>
      </c>
      <c r="F248" s="162" t="s">
        <v>388</v>
      </c>
      <c r="G248" s="138" t="s">
        <v>384</v>
      </c>
      <c r="H248" s="134"/>
    </row>
    <row r="249" spans="1:8" ht="15">
      <c r="A249" s="42" t="s">
        <v>436</v>
      </c>
      <c r="B249" s="128" t="str">
        <f t="shared" si="3"/>
        <v>ОтчетИзмКап\Резервы\РезПредРас\ОтчГод\Увелич</v>
      </c>
      <c r="C249" s="136" t="s">
        <v>468</v>
      </c>
      <c r="D249" s="162" t="s">
        <v>445</v>
      </c>
      <c r="E249" s="162" t="s">
        <v>431</v>
      </c>
      <c r="F249" s="162" t="s">
        <v>388</v>
      </c>
      <c r="G249" s="124" t="s">
        <v>385</v>
      </c>
      <c r="H249" s="134"/>
    </row>
    <row r="250" spans="1:8" ht="15">
      <c r="A250" s="42" t="s">
        <v>437</v>
      </c>
      <c r="B250" s="128" t="str">
        <f t="shared" si="3"/>
        <v>ОтчетИзмКап\Резервы\РезПредРас\ОтчГод\Уменьш</v>
      </c>
      <c r="C250" s="136" t="s">
        <v>468</v>
      </c>
      <c r="D250" s="162" t="s">
        <v>445</v>
      </c>
      <c r="E250" s="162" t="s">
        <v>431</v>
      </c>
      <c r="F250" s="162" t="s">
        <v>388</v>
      </c>
      <c r="G250" s="124" t="s">
        <v>386</v>
      </c>
      <c r="H250" s="134"/>
    </row>
    <row r="251" spans="1:8" ht="15">
      <c r="A251" s="148" t="s">
        <v>223</v>
      </c>
      <c r="B251" s="128" t="str">
        <f t="shared" si="3"/>
        <v>ОтчетИзмКап\Резервы\РезПредРас\ОтчГод\СумКон</v>
      </c>
      <c r="C251" s="136" t="s">
        <v>468</v>
      </c>
      <c r="D251" s="162" t="s">
        <v>445</v>
      </c>
      <c r="E251" s="162" t="s">
        <v>431</v>
      </c>
      <c r="F251" s="162" t="s">
        <v>388</v>
      </c>
      <c r="G251" s="144" t="s">
        <v>387</v>
      </c>
      <c r="H251" s="134"/>
    </row>
    <row r="252" spans="1:8" ht="15">
      <c r="A252" s="164" t="s">
        <v>224</v>
      </c>
      <c r="B252" s="128" t="str">
        <f t="shared" si="3"/>
        <v>ОтчетИзмКап\Резервы\РезПредРас\!ВтчНаимРез\НаимРез</v>
      </c>
      <c r="C252" s="136" t="s">
        <v>468</v>
      </c>
      <c r="D252" s="162" t="s">
        <v>445</v>
      </c>
      <c r="E252" s="162" t="s">
        <v>431</v>
      </c>
      <c r="F252" s="165" t="s">
        <v>486</v>
      </c>
      <c r="G252" s="166" t="s">
        <v>395</v>
      </c>
      <c r="H252" s="134"/>
    </row>
    <row r="253" spans="1:8" ht="15">
      <c r="A253" s="42" t="s">
        <v>438</v>
      </c>
      <c r="B253" s="128" t="str">
        <f t="shared" si="3"/>
        <v>ОтчетИзмКап\Резервы\РезПредРас\!ВтчНаимРез\ПредГод\СумНач</v>
      </c>
      <c r="C253" s="136" t="s">
        <v>468</v>
      </c>
      <c r="D253" s="162" t="s">
        <v>445</v>
      </c>
      <c r="E253" s="162" t="s">
        <v>431</v>
      </c>
      <c r="F253" s="165" t="s">
        <v>486</v>
      </c>
      <c r="G253" s="153" t="s">
        <v>383</v>
      </c>
      <c r="H253" s="149" t="s">
        <v>384</v>
      </c>
    </row>
    <row r="254" spans="1:8" ht="15">
      <c r="A254" s="42" t="s">
        <v>440</v>
      </c>
      <c r="B254" s="128" t="str">
        <f t="shared" si="3"/>
        <v>ОтчетИзмКап\Резервы\РезПредРас\!ВтчНаимРез\ПредГод\Увелич</v>
      </c>
      <c r="C254" s="136" t="s">
        <v>468</v>
      </c>
      <c r="D254" s="162" t="s">
        <v>445</v>
      </c>
      <c r="E254" s="162" t="s">
        <v>431</v>
      </c>
      <c r="F254" s="165" t="s">
        <v>486</v>
      </c>
      <c r="G254" s="153" t="s">
        <v>383</v>
      </c>
      <c r="H254" s="150" t="s">
        <v>385</v>
      </c>
    </row>
    <row r="255" spans="1:8" ht="15">
      <c r="A255" s="42" t="s">
        <v>441</v>
      </c>
      <c r="B255" s="128" t="str">
        <f t="shared" si="3"/>
        <v>ОтчетИзмКап\Резервы\РезПредРас\!ВтчНаимРез\ПредГод\Уменьш</v>
      </c>
      <c r="C255" s="136" t="s">
        <v>468</v>
      </c>
      <c r="D255" s="162" t="s">
        <v>445</v>
      </c>
      <c r="E255" s="162" t="s">
        <v>431</v>
      </c>
      <c r="F255" s="165" t="s">
        <v>486</v>
      </c>
      <c r="G255" s="153" t="s">
        <v>383</v>
      </c>
      <c r="H255" s="150" t="s">
        <v>386</v>
      </c>
    </row>
    <row r="256" spans="1:8" ht="15">
      <c r="A256" s="148" t="s">
        <v>442</v>
      </c>
      <c r="B256" s="128" t="str">
        <f t="shared" si="3"/>
        <v>ОтчетИзмКап\Резервы\РезПредРас\!ВтчНаимРез\ПредГод\СумКон</v>
      </c>
      <c r="C256" s="136" t="s">
        <v>468</v>
      </c>
      <c r="D256" s="162" t="s">
        <v>445</v>
      </c>
      <c r="E256" s="162" t="s">
        <v>431</v>
      </c>
      <c r="F256" s="165" t="s">
        <v>486</v>
      </c>
      <c r="G256" s="155" t="s">
        <v>383</v>
      </c>
      <c r="H256" s="156" t="s">
        <v>387</v>
      </c>
    </row>
    <row r="257" spans="1:8" ht="15">
      <c r="A257" s="42" t="s">
        <v>439</v>
      </c>
      <c r="B257" s="128" t="str">
        <f t="shared" si="3"/>
        <v>ОтчетИзмКап\Резервы\РезПредРас\!ВтчНаимРез\ОтчГод\СумНач</v>
      </c>
      <c r="C257" s="136" t="s">
        <v>468</v>
      </c>
      <c r="D257" s="162" t="s">
        <v>445</v>
      </c>
      <c r="E257" s="162" t="s">
        <v>431</v>
      </c>
      <c r="F257" s="165" t="s">
        <v>486</v>
      </c>
      <c r="G257" s="153" t="s">
        <v>388</v>
      </c>
      <c r="H257" s="150" t="s">
        <v>384</v>
      </c>
    </row>
    <row r="258" spans="1:8" ht="15">
      <c r="A258" s="42" t="s">
        <v>443</v>
      </c>
      <c r="B258" s="128" t="str">
        <f t="shared" si="3"/>
        <v>ОтчетИзмКап\Резервы\РезПредРас\!ВтчНаимРез\ОтчГод\Увелич</v>
      </c>
      <c r="C258" s="136" t="s">
        <v>468</v>
      </c>
      <c r="D258" s="162" t="s">
        <v>445</v>
      </c>
      <c r="E258" s="162" t="s">
        <v>431</v>
      </c>
      <c r="F258" s="165" t="s">
        <v>486</v>
      </c>
      <c r="G258" s="153" t="s">
        <v>388</v>
      </c>
      <c r="H258" s="150" t="s">
        <v>385</v>
      </c>
    </row>
    <row r="259" spans="1:8" ht="15">
      <c r="A259" s="42" t="s">
        <v>444</v>
      </c>
      <c r="B259" s="128" t="str">
        <f t="shared" si="3"/>
        <v>ОтчетИзмКап\Резервы\РезПредРас\!ВтчНаимРез\ОтчГод\Уменьш</v>
      </c>
      <c r="C259" s="136" t="s">
        <v>468</v>
      </c>
      <c r="D259" s="162" t="s">
        <v>445</v>
      </c>
      <c r="E259" s="162" t="s">
        <v>431</v>
      </c>
      <c r="F259" s="165" t="s">
        <v>486</v>
      </c>
      <c r="G259" s="153" t="s">
        <v>388</v>
      </c>
      <c r="H259" s="150" t="s">
        <v>386</v>
      </c>
    </row>
    <row r="260" spans="1:8" ht="15.75" thickBot="1">
      <c r="A260" s="140" t="s">
        <v>225</v>
      </c>
      <c r="B260" s="128" t="str">
        <f t="shared" si="3"/>
        <v>ОтчетИзмКап\Резервы\РезПредРас\!ВтчНаимРез\ОтчГод\СумКон</v>
      </c>
      <c r="C260" s="141" t="s">
        <v>468</v>
      </c>
      <c r="D260" s="167" t="s">
        <v>445</v>
      </c>
      <c r="E260" s="162" t="s">
        <v>431</v>
      </c>
      <c r="F260" s="165" t="s">
        <v>486</v>
      </c>
      <c r="G260" s="170" t="s">
        <v>388</v>
      </c>
      <c r="H260" s="171" t="s">
        <v>387</v>
      </c>
    </row>
    <row r="261" spans="1:6" ht="15.75" thickTop="1">
      <c r="A261" s="134" t="s">
        <v>226</v>
      </c>
      <c r="B261" s="128" t="str">
        <f t="shared" si="3"/>
        <v>ОтчетИзмКап\Справки\ЧистАктив\СумНач</v>
      </c>
      <c r="C261" s="136" t="s">
        <v>468</v>
      </c>
      <c r="D261" s="172" t="s">
        <v>17</v>
      </c>
      <c r="E261" s="122" t="s">
        <v>446</v>
      </c>
      <c r="F261" s="172" t="s">
        <v>384</v>
      </c>
    </row>
    <row r="262" spans="1:6" ht="17.25" customHeight="1">
      <c r="A262" s="148" t="s">
        <v>227</v>
      </c>
      <c r="B262" s="128" t="str">
        <f t="shared" si="3"/>
        <v>ОтчетИзмКап\Справки\ЧистАктив\СумКон</v>
      </c>
      <c r="C262" s="143" t="s">
        <v>468</v>
      </c>
      <c r="D262" s="173" t="s">
        <v>17</v>
      </c>
      <c r="E262" s="144" t="s">
        <v>446</v>
      </c>
      <c r="F262" s="122" t="s">
        <v>387</v>
      </c>
    </row>
    <row r="263" spans="1:7" ht="19.5" customHeight="1">
      <c r="A263" s="134" t="s">
        <v>228</v>
      </c>
      <c r="B263" s="128" t="str">
        <f t="shared" si="3"/>
        <v>ОтчетИзмКап\Справки\РасОбДеят\БюджОтчГод</v>
      </c>
      <c r="C263" s="136" t="s">
        <v>468</v>
      </c>
      <c r="D263" s="173" t="s">
        <v>17</v>
      </c>
      <c r="E263" s="162" t="s">
        <v>475</v>
      </c>
      <c r="F263" s="122" t="s">
        <v>447</v>
      </c>
      <c r="G263" s="174"/>
    </row>
    <row r="264" spans="1:7" ht="19.5" customHeight="1">
      <c r="A264" s="134" t="s">
        <v>451</v>
      </c>
      <c r="B264" s="128" t="str">
        <f t="shared" si="3"/>
        <v>ОтчетИзмКап\Справки\РасОбДеят\БюджПредГод</v>
      </c>
      <c r="C264" s="136" t="s">
        <v>468</v>
      </c>
      <c r="D264" s="173" t="s">
        <v>17</v>
      </c>
      <c r="E264" s="162" t="s">
        <v>475</v>
      </c>
      <c r="F264" s="122" t="s">
        <v>448</v>
      </c>
      <c r="G264" s="174"/>
    </row>
    <row r="265" spans="1:7" ht="19.5" customHeight="1">
      <c r="A265" s="134" t="s">
        <v>452</v>
      </c>
      <c r="B265" s="128" t="str">
        <f t="shared" si="3"/>
        <v>ОтчетИзмКап\Справки\РасОбДеят\ВнеБюджОтчГод</v>
      </c>
      <c r="C265" s="136" t="s">
        <v>468</v>
      </c>
      <c r="D265" s="173" t="s">
        <v>17</v>
      </c>
      <c r="E265" s="162" t="s">
        <v>475</v>
      </c>
      <c r="F265" s="122" t="s">
        <v>449</v>
      </c>
      <c r="G265" s="174"/>
    </row>
    <row r="266" spans="1:7" ht="17.25" customHeight="1">
      <c r="A266" s="148" t="s">
        <v>229</v>
      </c>
      <c r="B266" s="128" t="str">
        <f t="shared" si="3"/>
        <v>ОтчетИзмКап\Справки\РасОбДеят\ВнеБюджПредГод</v>
      </c>
      <c r="C266" s="143" t="s">
        <v>468</v>
      </c>
      <c r="D266" s="173" t="s">
        <v>17</v>
      </c>
      <c r="E266" s="163" t="s">
        <v>475</v>
      </c>
      <c r="F266" s="144" t="s">
        <v>450</v>
      </c>
      <c r="G266" s="175"/>
    </row>
    <row r="267" spans="1:7" ht="15">
      <c r="A267" s="146" t="s">
        <v>235</v>
      </c>
      <c r="B267" s="128" t="str">
        <f t="shared" si="3"/>
        <v>ОтчетИзмКап\Справки\РасОбДеят\!ВтчНаим\Наименование</v>
      </c>
      <c r="C267" s="136" t="s">
        <v>468</v>
      </c>
      <c r="D267" s="173" t="s">
        <v>17</v>
      </c>
      <c r="E267" s="162" t="s">
        <v>475</v>
      </c>
      <c r="F267" s="153" t="s">
        <v>477</v>
      </c>
      <c r="G267" s="138" t="s">
        <v>262</v>
      </c>
    </row>
    <row r="268" spans="1:7" ht="15">
      <c r="A268" s="42" t="s">
        <v>453</v>
      </c>
      <c r="B268" s="128" t="str">
        <f t="shared" si="3"/>
        <v>ОтчетИзмКап\Справки\РасОбДеят\!ВтчНаим\БюджОтчГод</v>
      </c>
      <c r="C268" s="136" t="s">
        <v>468</v>
      </c>
      <c r="D268" s="173" t="s">
        <v>17</v>
      </c>
      <c r="E268" s="162" t="s">
        <v>475</v>
      </c>
      <c r="F268" s="153" t="s">
        <v>477</v>
      </c>
      <c r="G268" s="124" t="s">
        <v>447</v>
      </c>
    </row>
    <row r="269" spans="1:7" ht="15">
      <c r="A269" s="42" t="s">
        <v>454</v>
      </c>
      <c r="B269" s="128" t="str">
        <f t="shared" si="3"/>
        <v>ОтчетИзмКап\Справки\РасОбДеят\!ВтчНаим\БюджПредГод</v>
      </c>
      <c r="C269" s="136" t="s">
        <v>468</v>
      </c>
      <c r="D269" s="173" t="s">
        <v>17</v>
      </c>
      <c r="E269" s="162" t="s">
        <v>475</v>
      </c>
      <c r="F269" s="153" t="s">
        <v>477</v>
      </c>
      <c r="G269" s="124" t="s">
        <v>448</v>
      </c>
    </row>
    <row r="270" spans="1:7" ht="15">
      <c r="A270" s="42" t="s">
        <v>455</v>
      </c>
      <c r="B270" s="128" t="str">
        <f t="shared" si="3"/>
        <v>ОтчетИзмКап\Справки\РасОбДеят\!ВтчНаим\ВнеБюджОтчГод</v>
      </c>
      <c r="C270" s="136" t="s">
        <v>468</v>
      </c>
      <c r="D270" s="173" t="s">
        <v>17</v>
      </c>
      <c r="E270" s="162" t="s">
        <v>475</v>
      </c>
      <c r="F270" s="153" t="s">
        <v>477</v>
      </c>
      <c r="G270" s="124" t="s">
        <v>449</v>
      </c>
    </row>
    <row r="271" spans="1:7" ht="15">
      <c r="A271" s="148" t="s">
        <v>234</v>
      </c>
      <c r="B271" s="128" t="str">
        <f t="shared" si="3"/>
        <v>ОтчетИзмКап\Справки\РасОбДеят\!ВтчНаим\ВнеБюджПредГод</v>
      </c>
      <c r="C271" s="143" t="s">
        <v>468</v>
      </c>
      <c r="D271" s="173" t="s">
        <v>17</v>
      </c>
      <c r="E271" s="163" t="s">
        <v>475</v>
      </c>
      <c r="F271" s="153" t="s">
        <v>477</v>
      </c>
      <c r="G271" s="144" t="s">
        <v>450</v>
      </c>
    </row>
    <row r="272" spans="1:7" ht="18" customHeight="1">
      <c r="A272" s="134" t="s">
        <v>230</v>
      </c>
      <c r="B272" s="128" t="str">
        <f t="shared" si="3"/>
        <v>ОтчетИзмКап\Справки\КапВложВнеоб\БюджОтчГод</v>
      </c>
      <c r="C272" s="136" t="s">
        <v>468</v>
      </c>
      <c r="D272" s="173" t="s">
        <v>17</v>
      </c>
      <c r="E272" s="162" t="s">
        <v>476</v>
      </c>
      <c r="F272" s="122" t="s">
        <v>447</v>
      </c>
      <c r="G272" s="174"/>
    </row>
    <row r="273" spans="1:7" ht="15" customHeight="1">
      <c r="A273" s="134" t="s">
        <v>456</v>
      </c>
      <c r="B273" s="128" t="str">
        <f t="shared" si="3"/>
        <v>ОтчетИзмКап\Справки\КапВложВнеоб\БюджПредГод</v>
      </c>
      <c r="C273" s="136" t="s">
        <v>468</v>
      </c>
      <c r="D273" s="173" t="s">
        <v>17</v>
      </c>
      <c r="E273" s="162" t="s">
        <v>476</v>
      </c>
      <c r="F273" s="122" t="s">
        <v>448</v>
      </c>
      <c r="G273" s="174"/>
    </row>
    <row r="274" spans="1:7" ht="15.75" customHeight="1">
      <c r="A274" s="134" t="s">
        <v>457</v>
      </c>
      <c r="B274" s="128" t="str">
        <f t="shared" si="3"/>
        <v>ОтчетИзмКап\Справки\КапВложВнеоб\ВнеБюджОтчГод</v>
      </c>
      <c r="C274" s="136" t="s">
        <v>468</v>
      </c>
      <c r="D274" s="173" t="s">
        <v>17</v>
      </c>
      <c r="E274" s="162" t="s">
        <v>476</v>
      </c>
      <c r="F274" s="122" t="s">
        <v>449</v>
      </c>
      <c r="G274" s="174"/>
    </row>
    <row r="275" spans="1:7" ht="14.25" customHeight="1">
      <c r="A275" s="134" t="s">
        <v>231</v>
      </c>
      <c r="B275" s="128" t="str">
        <f t="shared" si="3"/>
        <v>ОтчетИзмКап\Справки\КапВложВнеоб\ВнеБюджПредГод</v>
      </c>
      <c r="C275" s="143" t="s">
        <v>468</v>
      </c>
      <c r="D275" s="173" t="s">
        <v>17</v>
      </c>
      <c r="E275" s="163" t="s">
        <v>476</v>
      </c>
      <c r="F275" s="144" t="s">
        <v>450</v>
      </c>
      <c r="G275" s="175"/>
    </row>
    <row r="276" spans="1:7" ht="15">
      <c r="A276" s="146" t="s">
        <v>232</v>
      </c>
      <c r="B276" s="128" t="str">
        <f t="shared" si="3"/>
        <v>ОтчетИзмКап\Справки\КапВложВнеоб\!ВтчНаим\Наименование</v>
      </c>
      <c r="C276" s="136" t="s">
        <v>468</v>
      </c>
      <c r="D276" s="173" t="s">
        <v>17</v>
      </c>
      <c r="E276" s="162" t="s">
        <v>476</v>
      </c>
      <c r="F276" s="153" t="s">
        <v>477</v>
      </c>
      <c r="G276" s="138" t="s">
        <v>262</v>
      </c>
    </row>
    <row r="277" spans="1:7" ht="15">
      <c r="A277" s="42" t="s">
        <v>458</v>
      </c>
      <c r="B277" s="128" t="str">
        <f t="shared" si="3"/>
        <v>ОтчетИзмКап\Справки\КапВложВнеоб\!ВтчНаим\БюджОтчГод</v>
      </c>
      <c r="C277" s="136" t="s">
        <v>468</v>
      </c>
      <c r="D277" s="173" t="s">
        <v>17</v>
      </c>
      <c r="E277" s="162" t="s">
        <v>476</v>
      </c>
      <c r="F277" s="153" t="s">
        <v>477</v>
      </c>
      <c r="G277" s="124" t="s">
        <v>447</v>
      </c>
    </row>
    <row r="278" spans="1:7" ht="15">
      <c r="A278" s="42" t="s">
        <v>459</v>
      </c>
      <c r="B278" s="128" t="str">
        <f t="shared" si="3"/>
        <v>ОтчетИзмКап\Справки\КапВложВнеоб\!ВтчНаим\БюджПредГод</v>
      </c>
      <c r="C278" s="136" t="s">
        <v>468</v>
      </c>
      <c r="D278" s="173" t="s">
        <v>17</v>
      </c>
      <c r="E278" s="162" t="s">
        <v>476</v>
      </c>
      <c r="F278" s="153" t="s">
        <v>477</v>
      </c>
      <c r="G278" s="124" t="s">
        <v>448</v>
      </c>
    </row>
    <row r="279" spans="1:7" ht="15">
      <c r="A279" s="42" t="s">
        <v>460</v>
      </c>
      <c r="B279" s="128" t="str">
        <f t="shared" si="3"/>
        <v>ОтчетИзмКап\Справки\КапВложВнеоб\!ВтчНаим\ВнеБюджОтчГод</v>
      </c>
      <c r="C279" s="136" t="s">
        <v>468</v>
      </c>
      <c r="D279" s="173" t="s">
        <v>17</v>
      </c>
      <c r="E279" s="162" t="s">
        <v>476</v>
      </c>
      <c r="F279" s="153" t="s">
        <v>477</v>
      </c>
      <c r="G279" s="124" t="s">
        <v>449</v>
      </c>
    </row>
    <row r="280" spans="1:7" ht="15">
      <c r="A280" s="148" t="s">
        <v>233</v>
      </c>
      <c r="B280" s="128" t="str">
        <f t="shared" si="3"/>
        <v>ОтчетИзмКап\Справки\КапВложВнеоб\!ВтчНаим\ВнеБюджПредГод</v>
      </c>
      <c r="C280" s="143" t="s">
        <v>468</v>
      </c>
      <c r="D280" s="173" t="s">
        <v>17</v>
      </c>
      <c r="E280" s="163" t="s">
        <v>476</v>
      </c>
      <c r="F280" s="153" t="s">
        <v>477</v>
      </c>
      <c r="G280" s="144" t="s">
        <v>450</v>
      </c>
    </row>
    <row r="281" spans="1:7" ht="12.75">
      <c r="A281" s="134"/>
      <c r="B281" s="134"/>
      <c r="C281" s="120"/>
      <c r="D281" s="120"/>
      <c r="E281" s="120"/>
      <c r="F281" s="120"/>
      <c r="G281" s="120"/>
    </row>
    <row r="282" spans="1:7" ht="12.75">
      <c r="A282" s="134"/>
      <c r="B282" s="134"/>
      <c r="C282" s="120"/>
      <c r="D282" s="120"/>
      <c r="E282" s="120"/>
      <c r="F282" s="120"/>
      <c r="G282" s="120"/>
    </row>
    <row r="283" spans="1:7" ht="12.75">
      <c r="A283" s="134"/>
      <c r="B283" s="134"/>
      <c r="C283" s="120"/>
      <c r="D283" s="120"/>
      <c r="E283" s="120"/>
      <c r="F283" s="120"/>
      <c r="G283" s="120"/>
    </row>
    <row r="284" spans="1:7" ht="12.75">
      <c r="A284" s="176" t="s">
        <v>478</v>
      </c>
      <c r="B284" s="134"/>
      <c r="C284" s="120"/>
      <c r="D284" s="120"/>
      <c r="E284" s="120"/>
      <c r="F284" s="120"/>
      <c r="G284" s="120"/>
    </row>
    <row r="285" spans="1:7" ht="12.75">
      <c r="A285" s="176" t="s">
        <v>479</v>
      </c>
      <c r="B285" s="134"/>
      <c r="C285" s="120"/>
      <c r="D285" s="120"/>
      <c r="E285" s="120"/>
      <c r="F285" s="120"/>
      <c r="G285" s="120"/>
    </row>
    <row r="286" spans="1:7" ht="12.75">
      <c r="A286" s="134"/>
      <c r="B286" s="134"/>
      <c r="C286" s="120"/>
      <c r="D286" s="120"/>
      <c r="E286" s="120"/>
      <c r="F286" s="120"/>
      <c r="G286" s="120"/>
    </row>
    <row r="287" spans="1:7" ht="12.75">
      <c r="A287" s="134"/>
      <c r="B287" s="134"/>
      <c r="C287" s="120"/>
      <c r="D287" s="120"/>
      <c r="E287" s="120"/>
      <c r="F287" s="120"/>
      <c r="G287" s="120"/>
    </row>
    <row r="288" spans="1:7" ht="12.75">
      <c r="A288" s="134"/>
      <c r="B288" s="134"/>
      <c r="C288" s="120"/>
      <c r="D288" s="120"/>
      <c r="E288" s="120"/>
      <c r="F288" s="120"/>
      <c r="G288" s="120"/>
    </row>
    <row r="289" spans="1:7" ht="12.75">
      <c r="A289" s="134"/>
      <c r="B289" s="134"/>
      <c r="C289" s="120"/>
      <c r="D289" s="120"/>
      <c r="E289" s="120"/>
      <c r="F289" s="120"/>
      <c r="G289" s="120"/>
    </row>
    <row r="290" spans="1:7" ht="12.75">
      <c r="A290" s="134"/>
      <c r="B290" s="134"/>
      <c r="C290" s="120"/>
      <c r="D290" s="120"/>
      <c r="E290" s="120"/>
      <c r="F290" s="120"/>
      <c r="G290" s="120"/>
    </row>
    <row r="291" spans="1:7" ht="12.75">
      <c r="A291" s="134"/>
      <c r="B291" s="134"/>
      <c r="C291" s="120"/>
      <c r="D291" s="120"/>
      <c r="E291" s="120"/>
      <c r="F291" s="120"/>
      <c r="G291" s="120"/>
    </row>
    <row r="292" spans="1:7" ht="12.75">
      <c r="A292" s="134"/>
      <c r="B292" s="134"/>
      <c r="C292" s="120"/>
      <c r="D292" s="120"/>
      <c r="E292" s="120"/>
      <c r="F292" s="120"/>
      <c r="G292" s="120"/>
    </row>
    <row r="293" spans="1:7" ht="12.75">
      <c r="A293" s="134"/>
      <c r="B293" s="134"/>
      <c r="C293" s="120"/>
      <c r="D293" s="120"/>
      <c r="E293" s="120"/>
      <c r="F293" s="120"/>
      <c r="G293" s="120"/>
    </row>
    <row r="294" spans="1:7" ht="12.75">
      <c r="A294" s="134"/>
      <c r="B294" s="134"/>
      <c r="C294" s="120"/>
      <c r="D294" s="120"/>
      <c r="E294" s="120"/>
      <c r="F294" s="120"/>
      <c r="G294" s="120"/>
    </row>
    <row r="295" spans="1:7" ht="12.75">
      <c r="A295" s="134"/>
      <c r="B295" s="134"/>
      <c r="C295" s="120"/>
      <c r="D295" s="120"/>
      <c r="E295" s="120"/>
      <c r="F295" s="120"/>
      <c r="G295" s="120"/>
    </row>
    <row r="296" spans="1:7" ht="12.75">
      <c r="A296" s="134"/>
      <c r="B296" s="134"/>
      <c r="C296" s="120"/>
      <c r="D296" s="120"/>
      <c r="E296" s="120"/>
      <c r="F296" s="120"/>
      <c r="G296" s="120"/>
    </row>
    <row r="297" spans="1:7" ht="12.75">
      <c r="A297" s="134"/>
      <c r="B297" s="134"/>
      <c r="C297" s="120"/>
      <c r="D297" s="120"/>
      <c r="E297" s="120"/>
      <c r="F297" s="120"/>
      <c r="G297" s="120"/>
    </row>
    <row r="298" spans="1:7" ht="12.75">
      <c r="A298" s="134"/>
      <c r="B298" s="134"/>
      <c r="C298" s="120"/>
      <c r="D298" s="120"/>
      <c r="E298" s="120"/>
      <c r="F298" s="120"/>
      <c r="G298" s="120"/>
    </row>
    <row r="299" spans="1:7" ht="12.75">
      <c r="A299" s="134"/>
      <c r="B299" s="134"/>
      <c r="C299" s="120"/>
      <c r="D299" s="120"/>
      <c r="E299" s="120"/>
      <c r="F299" s="120"/>
      <c r="G299" s="120"/>
    </row>
    <row r="300" spans="1:7" ht="12.75">
      <c r="A300" s="134"/>
      <c r="B300" s="134"/>
      <c r="C300" s="120"/>
      <c r="D300" s="120"/>
      <c r="E300" s="120"/>
      <c r="F300" s="120"/>
      <c r="G300" s="120"/>
    </row>
    <row r="301" spans="1:7" ht="12.75">
      <c r="A301" s="134"/>
      <c r="B301" s="134"/>
      <c r="C301" s="120"/>
      <c r="D301" s="120"/>
      <c r="E301" s="120"/>
      <c r="F301" s="120"/>
      <c r="G301" s="120"/>
    </row>
    <row r="302" spans="1:7" ht="12.75">
      <c r="A302" s="134"/>
      <c r="B302" s="134"/>
      <c r="C302" s="120"/>
      <c r="D302" s="120"/>
      <c r="E302" s="120"/>
      <c r="F302" s="120"/>
      <c r="G302" s="120"/>
    </row>
    <row r="303" spans="1:7" ht="12.75">
      <c r="A303" s="134"/>
      <c r="B303" s="134"/>
      <c r="C303" s="120"/>
      <c r="D303" s="120"/>
      <c r="E303" s="120"/>
      <c r="F303" s="120"/>
      <c r="G303" s="120"/>
    </row>
    <row r="304" spans="1:7" ht="12.75">
      <c r="A304" s="134"/>
      <c r="B304" s="134"/>
      <c r="C304" s="120"/>
      <c r="D304" s="120"/>
      <c r="E304" s="120"/>
      <c r="F304" s="120"/>
      <c r="G304" s="120"/>
    </row>
    <row r="305" spans="1:7" ht="12.75">
      <c r="A305" s="134"/>
      <c r="B305" s="134"/>
      <c r="C305" s="120"/>
      <c r="D305" s="120"/>
      <c r="E305" s="120"/>
      <c r="F305" s="120"/>
      <c r="G305" s="120"/>
    </row>
    <row r="306" spans="1:7" ht="12.75">
      <c r="A306" s="134"/>
      <c r="B306" s="134"/>
      <c r="C306" s="120"/>
      <c r="D306" s="120"/>
      <c r="E306" s="120"/>
      <c r="F306" s="120"/>
      <c r="G306" s="120"/>
    </row>
    <row r="307" spans="1:7" ht="12.75">
      <c r="A307" s="134"/>
      <c r="B307" s="134"/>
      <c r="C307" s="120"/>
      <c r="D307" s="120"/>
      <c r="E307" s="120"/>
      <c r="F307" s="120"/>
      <c r="G307" s="120"/>
    </row>
    <row r="308" spans="1:7" ht="12.75">
      <c r="A308" s="134"/>
      <c r="B308" s="134"/>
      <c r="C308" s="120"/>
      <c r="D308" s="120"/>
      <c r="E308" s="120"/>
      <c r="F308" s="120"/>
      <c r="G308" s="120"/>
    </row>
    <row r="309" spans="1:7" ht="12.75">
      <c r="A309" s="134"/>
      <c r="B309" s="134"/>
      <c r="C309" s="120"/>
      <c r="D309" s="120"/>
      <c r="E309" s="120"/>
      <c r="F309" s="120"/>
      <c r="G309" s="120"/>
    </row>
    <row r="310" spans="1:7" ht="12.75">
      <c r="A310" s="134"/>
      <c r="B310" s="134"/>
      <c r="C310" s="120"/>
      <c r="D310" s="120"/>
      <c r="E310" s="120"/>
      <c r="F310" s="120"/>
      <c r="G310" s="120"/>
    </row>
    <row r="311" spans="1:7" ht="12.75">
      <c r="A311" s="134"/>
      <c r="B311" s="134"/>
      <c r="C311" s="120"/>
      <c r="D311" s="120"/>
      <c r="E311" s="120"/>
      <c r="F311" s="120"/>
      <c r="G311" s="120"/>
    </row>
    <row r="312" spans="1:7" ht="12.75">
      <c r="A312" s="134"/>
      <c r="B312" s="134"/>
      <c r="C312" s="120"/>
      <c r="D312" s="120"/>
      <c r="E312" s="120"/>
      <c r="F312" s="120"/>
      <c r="G312" s="120"/>
    </row>
    <row r="313" spans="1:7" ht="12.75">
      <c r="A313" s="134"/>
      <c r="B313" s="134"/>
      <c r="C313" s="120"/>
      <c r="D313" s="120"/>
      <c r="E313" s="120"/>
      <c r="F313" s="120"/>
      <c r="G313" s="120"/>
    </row>
    <row r="314" spans="1:7" ht="12.75">
      <c r="A314" s="134"/>
      <c r="B314" s="134"/>
      <c r="C314" s="120"/>
      <c r="D314" s="120"/>
      <c r="E314" s="120"/>
      <c r="F314" s="120"/>
      <c r="G314" s="120"/>
    </row>
    <row r="315" spans="1:7" ht="12.75">
      <c r="A315" s="134"/>
      <c r="B315" s="134"/>
      <c r="C315" s="120"/>
      <c r="D315" s="120"/>
      <c r="E315" s="120"/>
      <c r="F315" s="120"/>
      <c r="G315" s="120"/>
    </row>
    <row r="316" spans="1:7" ht="12.75">
      <c r="A316" s="134"/>
      <c r="B316" s="134"/>
      <c r="C316" s="120"/>
      <c r="D316" s="120"/>
      <c r="E316" s="120"/>
      <c r="F316" s="120"/>
      <c r="G316" s="120"/>
    </row>
    <row r="317" spans="1:7" ht="12.75">
      <c r="A317" s="134"/>
      <c r="B317" s="134"/>
      <c r="C317" s="120"/>
      <c r="D317" s="120"/>
      <c r="E317" s="120"/>
      <c r="F317" s="120"/>
      <c r="G317" s="120"/>
    </row>
    <row r="318" spans="1:7" ht="12.75">
      <c r="A318" s="134"/>
      <c r="B318" s="134"/>
      <c r="C318" s="120"/>
      <c r="D318" s="120"/>
      <c r="E318" s="120"/>
      <c r="F318" s="120"/>
      <c r="G318" s="120"/>
    </row>
    <row r="319" spans="1:7" ht="12.75">
      <c r="A319" s="134"/>
      <c r="B319" s="134"/>
      <c r="C319" s="120"/>
      <c r="D319" s="120"/>
      <c r="E319" s="120"/>
      <c r="F319" s="120"/>
      <c r="G319" s="120"/>
    </row>
    <row r="320" spans="1:7" ht="12.75">
      <c r="A320" s="134"/>
      <c r="B320" s="134"/>
      <c r="C320" s="120"/>
      <c r="D320" s="120"/>
      <c r="E320" s="120"/>
      <c r="F320" s="120"/>
      <c r="G320" s="120"/>
    </row>
    <row r="321" spans="1:7" ht="12.75">
      <c r="A321" s="134"/>
      <c r="B321" s="134"/>
      <c r="C321" s="120"/>
      <c r="D321" s="120"/>
      <c r="E321" s="120"/>
      <c r="F321" s="120"/>
      <c r="G321" s="120"/>
    </row>
    <row r="322" spans="1:7" ht="12.75">
      <c r="A322" s="134"/>
      <c r="B322" s="134"/>
      <c r="C322" s="120"/>
      <c r="D322" s="120"/>
      <c r="E322" s="120"/>
      <c r="F322" s="120"/>
      <c r="G322" s="120"/>
    </row>
    <row r="323" spans="1:7" ht="12.75">
      <c r="A323" s="134"/>
      <c r="B323" s="134"/>
      <c r="C323" s="120"/>
      <c r="D323" s="120"/>
      <c r="E323" s="120"/>
      <c r="F323" s="120"/>
      <c r="G323" s="120"/>
    </row>
    <row r="324" spans="1:7" ht="12.75">
      <c r="A324" s="134"/>
      <c r="B324" s="134"/>
      <c r="C324" s="120"/>
      <c r="D324" s="120"/>
      <c r="E324" s="120"/>
      <c r="F324" s="120"/>
      <c r="G324" s="120"/>
    </row>
    <row r="325" spans="1:7" ht="12.75">
      <c r="A325" s="134"/>
      <c r="B325" s="134"/>
      <c r="C325" s="120"/>
      <c r="D325" s="120"/>
      <c r="E325" s="120"/>
      <c r="F325" s="120"/>
      <c r="G325" s="120"/>
    </row>
    <row r="326" spans="1:7" ht="12.75">
      <c r="A326" s="134"/>
      <c r="B326" s="134"/>
      <c r="C326" s="120"/>
      <c r="D326" s="120"/>
      <c r="E326" s="120"/>
      <c r="F326" s="120"/>
      <c r="G326" s="120"/>
    </row>
    <row r="327" spans="1:7" ht="12.75">
      <c r="A327" s="134"/>
      <c r="B327" s="134"/>
      <c r="C327" s="120"/>
      <c r="D327" s="120"/>
      <c r="E327" s="120"/>
      <c r="F327" s="120"/>
      <c r="G327" s="120"/>
    </row>
    <row r="328" spans="1:7" ht="12.75">
      <c r="A328" s="134"/>
      <c r="B328" s="134"/>
      <c r="C328" s="120"/>
      <c r="D328" s="120"/>
      <c r="E328" s="120"/>
      <c r="F328" s="120"/>
      <c r="G328" s="120"/>
    </row>
    <row r="329" spans="1:7" ht="12.75">
      <c r="A329" s="134"/>
      <c r="B329" s="134"/>
      <c r="C329" s="120"/>
      <c r="D329" s="120"/>
      <c r="E329" s="120"/>
      <c r="F329" s="120"/>
      <c r="G329" s="120"/>
    </row>
    <row r="330" spans="1:7" ht="12.75">
      <c r="A330" s="134"/>
      <c r="B330" s="134"/>
      <c r="C330" s="120"/>
      <c r="D330" s="120"/>
      <c r="E330" s="120"/>
      <c r="F330" s="120"/>
      <c r="G330" s="120"/>
    </row>
    <row r="331" spans="1:7" ht="12.75">
      <c r="A331" s="134"/>
      <c r="B331" s="134"/>
      <c r="C331" s="120"/>
      <c r="D331" s="120"/>
      <c r="E331" s="120"/>
      <c r="F331" s="120"/>
      <c r="G331" s="120"/>
    </row>
    <row r="332" spans="1:7" ht="12.75">
      <c r="A332" s="134"/>
      <c r="B332" s="134"/>
      <c r="C332" s="120"/>
      <c r="D332" s="120"/>
      <c r="E332" s="120"/>
      <c r="F332" s="120"/>
      <c r="G332" s="120"/>
    </row>
    <row r="333" spans="1:7" ht="12.75">
      <c r="A333" s="134"/>
      <c r="B333" s="134"/>
      <c r="C333" s="120"/>
      <c r="D333" s="120"/>
      <c r="E333" s="120"/>
      <c r="F333" s="120"/>
      <c r="G333" s="120"/>
    </row>
    <row r="334" spans="1:7" ht="12.75">
      <c r="A334" s="134"/>
      <c r="B334" s="134"/>
      <c r="C334" s="120"/>
      <c r="D334" s="120"/>
      <c r="E334" s="120"/>
      <c r="F334" s="120"/>
      <c r="G334" s="120"/>
    </row>
    <row r="335" spans="1:7" ht="12.75">
      <c r="A335" s="134"/>
      <c r="B335" s="134"/>
      <c r="C335" s="120"/>
      <c r="D335" s="120"/>
      <c r="E335" s="120"/>
      <c r="F335" s="120"/>
      <c r="G335" s="120"/>
    </row>
    <row r="336" spans="1:7" ht="12.75">
      <c r="A336" s="134"/>
      <c r="B336" s="134"/>
      <c r="C336" s="120"/>
      <c r="D336" s="120"/>
      <c r="E336" s="120"/>
      <c r="F336" s="120"/>
      <c r="G336" s="120"/>
    </row>
    <row r="337" spans="1:7" ht="12.75">
      <c r="A337" s="134"/>
      <c r="B337" s="134"/>
      <c r="C337" s="120"/>
      <c r="D337" s="120"/>
      <c r="E337" s="120"/>
      <c r="F337" s="120"/>
      <c r="G337" s="120"/>
    </row>
    <row r="338" spans="1:7" ht="12.75">
      <c r="A338" s="134"/>
      <c r="B338" s="134"/>
      <c r="C338" s="120"/>
      <c r="D338" s="120"/>
      <c r="E338" s="120"/>
      <c r="F338" s="120"/>
      <c r="G338" s="120"/>
    </row>
    <row r="339" spans="1:7" ht="12.75">
      <c r="A339" s="134"/>
      <c r="B339" s="134"/>
      <c r="C339" s="120"/>
      <c r="D339" s="120"/>
      <c r="E339" s="120"/>
      <c r="F339" s="120"/>
      <c r="G339" s="120"/>
    </row>
    <row r="340" spans="1:7" ht="12.75">
      <c r="A340" s="134"/>
      <c r="B340" s="134"/>
      <c r="C340" s="120"/>
      <c r="D340" s="120"/>
      <c r="E340" s="120"/>
      <c r="F340" s="120"/>
      <c r="G340" s="120"/>
    </row>
    <row r="341" spans="1:7" ht="12.75">
      <c r="A341" s="134"/>
      <c r="B341" s="134"/>
      <c r="C341" s="120"/>
      <c r="D341" s="120"/>
      <c r="E341" s="120"/>
      <c r="F341" s="120"/>
      <c r="G341" s="120"/>
    </row>
    <row r="342" spans="1:7" ht="12.75">
      <c r="A342" s="134"/>
      <c r="B342" s="134"/>
      <c r="C342" s="120"/>
      <c r="D342" s="120"/>
      <c r="E342" s="120"/>
      <c r="F342" s="120"/>
      <c r="G342" s="120"/>
    </row>
    <row r="343" spans="1:7" ht="12.75">
      <c r="A343" s="134"/>
      <c r="B343" s="134"/>
      <c r="C343" s="120"/>
      <c r="D343" s="120"/>
      <c r="E343" s="120"/>
      <c r="F343" s="120"/>
      <c r="G343" s="120"/>
    </row>
    <row r="344" spans="1:7" ht="12.75">
      <c r="A344" s="134"/>
      <c r="B344" s="134"/>
      <c r="C344" s="120"/>
      <c r="D344" s="120"/>
      <c r="E344" s="120"/>
      <c r="F344" s="120"/>
      <c r="G344" s="120"/>
    </row>
    <row r="345" spans="1:7" ht="12.75">
      <c r="A345" s="134"/>
      <c r="B345" s="134"/>
      <c r="C345" s="120"/>
      <c r="D345" s="120"/>
      <c r="E345" s="120"/>
      <c r="F345" s="120"/>
      <c r="G345" s="120"/>
    </row>
    <row r="346" spans="1:7" ht="12.75">
      <c r="A346" s="134"/>
      <c r="B346" s="134"/>
      <c r="C346" s="120"/>
      <c r="D346" s="120"/>
      <c r="E346" s="120"/>
      <c r="F346" s="120"/>
      <c r="G346" s="120"/>
    </row>
    <row r="347" spans="1:7" ht="12.75">
      <c r="A347" s="134"/>
      <c r="B347" s="134"/>
      <c r="C347" s="120"/>
      <c r="D347" s="120"/>
      <c r="E347" s="120"/>
      <c r="F347" s="120"/>
      <c r="G347" s="120"/>
    </row>
    <row r="348" spans="1:7" ht="12.75">
      <c r="A348" s="134"/>
      <c r="B348" s="134"/>
      <c r="C348" s="120"/>
      <c r="D348" s="120"/>
      <c r="E348" s="120"/>
      <c r="F348" s="120"/>
      <c r="G348" s="120"/>
    </row>
    <row r="349" spans="1:7" ht="12.75">
      <c r="A349" s="134"/>
      <c r="B349" s="134"/>
      <c r="C349" s="120"/>
      <c r="D349" s="120"/>
      <c r="E349" s="120"/>
      <c r="F349" s="120"/>
      <c r="G349" s="120"/>
    </row>
    <row r="350" spans="1:7" ht="12.75">
      <c r="A350" s="134"/>
      <c r="B350" s="134"/>
      <c r="C350" s="120"/>
      <c r="D350" s="120"/>
      <c r="E350" s="120"/>
      <c r="F350" s="120"/>
      <c r="G350" s="120"/>
    </row>
    <row r="351" spans="1:7" ht="12.75">
      <c r="A351" s="134"/>
      <c r="B351" s="134"/>
      <c r="C351" s="120"/>
      <c r="D351" s="120"/>
      <c r="E351" s="120"/>
      <c r="F351" s="120"/>
      <c r="G351" s="120"/>
    </row>
    <row r="352" spans="1:7" ht="12.75">
      <c r="A352" s="134"/>
      <c r="B352" s="134"/>
      <c r="C352" s="120"/>
      <c r="D352" s="120"/>
      <c r="E352" s="120"/>
      <c r="F352" s="120"/>
      <c r="G352" s="120"/>
    </row>
    <row r="353" spans="1:7" ht="12.75">
      <c r="A353" s="134"/>
      <c r="B353" s="134"/>
      <c r="C353" s="120"/>
      <c r="D353" s="120"/>
      <c r="E353" s="120"/>
      <c r="F353" s="120"/>
      <c r="G353" s="120"/>
    </row>
    <row r="354" spans="1:7" ht="12.75">
      <c r="A354" s="134"/>
      <c r="B354" s="134"/>
      <c r="C354" s="120"/>
      <c r="D354" s="120"/>
      <c r="E354" s="120"/>
      <c r="F354" s="120"/>
      <c r="G354" s="120"/>
    </row>
    <row r="355" spans="1:7" ht="12.75">
      <c r="A355" s="134"/>
      <c r="B355" s="134"/>
      <c r="C355" s="120"/>
      <c r="D355" s="120"/>
      <c r="E355" s="120"/>
      <c r="F355" s="120"/>
      <c r="G355" s="120"/>
    </row>
    <row r="356" spans="1:7" ht="12.75">
      <c r="A356" s="134"/>
      <c r="B356" s="134"/>
      <c r="C356" s="120"/>
      <c r="D356" s="120"/>
      <c r="E356" s="120"/>
      <c r="F356" s="120"/>
      <c r="G356" s="120"/>
    </row>
    <row r="357" spans="1:7" ht="12.75">
      <c r="A357" s="134"/>
      <c r="B357" s="134"/>
      <c r="C357" s="120"/>
      <c r="D357" s="120"/>
      <c r="E357" s="120"/>
      <c r="F357" s="120"/>
      <c r="G357" s="120"/>
    </row>
    <row r="358" spans="1:7" ht="12.75">
      <c r="A358" s="134"/>
      <c r="B358" s="134"/>
      <c r="C358" s="120"/>
      <c r="D358" s="120"/>
      <c r="E358" s="120"/>
      <c r="F358" s="120"/>
      <c r="G358" s="120"/>
    </row>
    <row r="359" spans="1:7" ht="12.75">
      <c r="A359" s="134"/>
      <c r="B359" s="134"/>
      <c r="C359" s="120"/>
      <c r="D359" s="120"/>
      <c r="E359" s="120"/>
      <c r="F359" s="120"/>
      <c r="G359" s="120"/>
    </row>
    <row r="360" spans="1:7" ht="12.75">
      <c r="A360" s="134"/>
      <c r="B360" s="134"/>
      <c r="C360" s="120"/>
      <c r="D360" s="120"/>
      <c r="E360" s="120"/>
      <c r="F360" s="120"/>
      <c r="G360" s="120"/>
    </row>
    <row r="361" spans="1:7" ht="12.75">
      <c r="A361" s="134"/>
      <c r="B361" s="134"/>
      <c r="C361" s="120"/>
      <c r="D361" s="120"/>
      <c r="E361" s="120"/>
      <c r="F361" s="120"/>
      <c r="G361" s="120"/>
    </row>
    <row r="362" spans="1:7" ht="12.75">
      <c r="A362" s="134"/>
      <c r="B362" s="134"/>
      <c r="C362" s="120"/>
      <c r="D362" s="120"/>
      <c r="E362" s="120"/>
      <c r="F362" s="120"/>
      <c r="G362" s="120"/>
    </row>
    <row r="363" spans="1:7" ht="12.75">
      <c r="A363" s="134"/>
      <c r="B363" s="134"/>
      <c r="C363" s="120"/>
      <c r="D363" s="120"/>
      <c r="E363" s="120"/>
      <c r="F363" s="120"/>
      <c r="G363" s="120"/>
    </row>
    <row r="364" spans="1:7" ht="12.75">
      <c r="A364" s="134"/>
      <c r="B364" s="134"/>
      <c r="C364" s="120"/>
      <c r="D364" s="120"/>
      <c r="E364" s="120"/>
      <c r="F364" s="120"/>
      <c r="G364" s="120"/>
    </row>
    <row r="365" spans="1:7" ht="12.75">
      <c r="A365" s="134"/>
      <c r="B365" s="134"/>
      <c r="C365" s="120"/>
      <c r="D365" s="120"/>
      <c r="E365" s="120"/>
      <c r="F365" s="120"/>
      <c r="G365" s="120"/>
    </row>
    <row r="366" spans="1:7" ht="12.75">
      <c r="A366" s="134"/>
      <c r="B366" s="134"/>
      <c r="C366" s="120"/>
      <c r="D366" s="120"/>
      <c r="E366" s="120"/>
      <c r="F366" s="120"/>
      <c r="G366" s="120"/>
    </row>
    <row r="367" spans="1:7" ht="12.75">
      <c r="A367" s="134"/>
      <c r="B367" s="134"/>
      <c r="C367" s="120"/>
      <c r="D367" s="120"/>
      <c r="E367" s="120"/>
      <c r="F367" s="120"/>
      <c r="G367" s="120"/>
    </row>
    <row r="368" spans="1:7" ht="12.75">
      <c r="A368" s="134"/>
      <c r="B368" s="134"/>
      <c r="C368" s="120"/>
      <c r="D368" s="120"/>
      <c r="E368" s="120"/>
      <c r="F368" s="120"/>
      <c r="G368" s="120"/>
    </row>
    <row r="369" spans="1:7" ht="12.75">
      <c r="A369" s="134"/>
      <c r="B369" s="134"/>
      <c r="C369" s="120"/>
      <c r="D369" s="120"/>
      <c r="E369" s="120"/>
      <c r="F369" s="120"/>
      <c r="G369" s="120"/>
    </row>
    <row r="370" spans="1:7" ht="12.75">
      <c r="A370" s="134"/>
      <c r="B370" s="134"/>
      <c r="C370" s="120"/>
      <c r="D370" s="120"/>
      <c r="E370" s="120"/>
      <c r="F370" s="120"/>
      <c r="G370" s="120"/>
    </row>
    <row r="371" spans="1:7" ht="12.75">
      <c r="A371" s="134"/>
      <c r="B371" s="134"/>
      <c r="C371" s="120"/>
      <c r="D371" s="120"/>
      <c r="E371" s="120"/>
      <c r="F371" s="120"/>
      <c r="G371" s="120"/>
    </row>
    <row r="372" spans="1:7" ht="12.75">
      <c r="A372" s="134"/>
      <c r="B372" s="134"/>
      <c r="C372" s="120"/>
      <c r="D372" s="120"/>
      <c r="E372" s="120"/>
      <c r="F372" s="120"/>
      <c r="G372" s="120"/>
    </row>
    <row r="373" spans="1:7" ht="12.75">
      <c r="A373" s="134"/>
      <c r="B373" s="134"/>
      <c r="C373" s="120"/>
      <c r="D373" s="120"/>
      <c r="E373" s="120"/>
      <c r="F373" s="120"/>
      <c r="G373" s="120"/>
    </row>
    <row r="374" spans="1:7" ht="12.75">
      <c r="A374" s="134"/>
      <c r="B374" s="134"/>
      <c r="C374" s="120"/>
      <c r="D374" s="120"/>
      <c r="E374" s="120"/>
      <c r="F374" s="120"/>
      <c r="G374" s="120"/>
    </row>
    <row r="375" spans="1:7" ht="12.75">
      <c r="A375" s="134"/>
      <c r="B375" s="134"/>
      <c r="C375" s="120"/>
      <c r="D375" s="120"/>
      <c r="E375" s="120"/>
      <c r="F375" s="120"/>
      <c r="G375" s="120"/>
    </row>
    <row r="376" spans="1:7" ht="12.75">
      <c r="A376" s="134"/>
      <c r="B376" s="134"/>
      <c r="C376" s="120"/>
      <c r="D376" s="120"/>
      <c r="E376" s="120"/>
      <c r="F376" s="120"/>
      <c r="G376" s="120"/>
    </row>
    <row r="377" spans="1:7" ht="12.75">
      <c r="A377" s="134"/>
      <c r="B377" s="134"/>
      <c r="C377" s="120"/>
      <c r="D377" s="120"/>
      <c r="E377" s="120"/>
      <c r="F377" s="120"/>
      <c r="G377" s="120"/>
    </row>
    <row r="378" spans="1:7" ht="12.75">
      <c r="A378" s="134"/>
      <c r="B378" s="134"/>
      <c r="C378" s="120"/>
      <c r="D378" s="120"/>
      <c r="E378" s="120"/>
      <c r="F378" s="120"/>
      <c r="G378" s="120"/>
    </row>
    <row r="379" spans="1:7" ht="12.75">
      <c r="A379" s="134"/>
      <c r="B379" s="134"/>
      <c r="C379" s="120"/>
      <c r="D379" s="120"/>
      <c r="E379" s="120"/>
      <c r="F379" s="120"/>
      <c r="G379" s="120"/>
    </row>
    <row r="380" spans="1:7" ht="12.75">
      <c r="A380" s="134"/>
      <c r="B380" s="134"/>
      <c r="C380" s="120"/>
      <c r="D380" s="120"/>
      <c r="E380" s="120"/>
      <c r="F380" s="120"/>
      <c r="G380" s="120"/>
    </row>
    <row r="381" spans="1:7" ht="12.75">
      <c r="A381" s="134"/>
      <c r="B381" s="134"/>
      <c r="C381" s="120"/>
      <c r="D381" s="120"/>
      <c r="E381" s="120"/>
      <c r="F381" s="120"/>
      <c r="G381" s="120"/>
    </row>
    <row r="382" spans="1:7" ht="12.75">
      <c r="A382" s="134"/>
      <c r="B382" s="134"/>
      <c r="C382" s="120"/>
      <c r="D382" s="120"/>
      <c r="E382" s="120"/>
      <c r="F382" s="120"/>
      <c r="G382" s="120"/>
    </row>
    <row r="383" spans="1:7" ht="12.75">
      <c r="A383" s="134"/>
      <c r="B383" s="134"/>
      <c r="C383" s="120"/>
      <c r="D383" s="120"/>
      <c r="E383" s="120"/>
      <c r="F383" s="120"/>
      <c r="G383" s="120"/>
    </row>
    <row r="384" spans="1:7" ht="12.75">
      <c r="A384" s="134"/>
      <c r="B384" s="134"/>
      <c r="C384" s="120"/>
      <c r="D384" s="120"/>
      <c r="E384" s="120"/>
      <c r="F384" s="120"/>
      <c r="G384" s="120"/>
    </row>
    <row r="385" spans="1:7" ht="12.75">
      <c r="A385" s="134"/>
      <c r="B385" s="134"/>
      <c r="C385" s="120"/>
      <c r="D385" s="120"/>
      <c r="E385" s="120"/>
      <c r="F385" s="120"/>
      <c r="G385" s="120"/>
    </row>
    <row r="386" spans="1:7" ht="12.75">
      <c r="A386" s="134"/>
      <c r="B386" s="134"/>
      <c r="C386" s="120"/>
      <c r="D386" s="120"/>
      <c r="E386" s="120"/>
      <c r="F386" s="120"/>
      <c r="G386" s="120"/>
    </row>
    <row r="387" spans="1:7" ht="12.75">
      <c r="A387" s="134"/>
      <c r="B387" s="134"/>
      <c r="C387" s="120"/>
      <c r="D387" s="120"/>
      <c r="E387" s="120"/>
      <c r="F387" s="120"/>
      <c r="G387" s="120"/>
    </row>
    <row r="388" spans="1:7" ht="12.75">
      <c r="A388" s="134"/>
      <c r="B388" s="134"/>
      <c r="C388" s="120"/>
      <c r="D388" s="120"/>
      <c r="E388" s="120"/>
      <c r="F388" s="120"/>
      <c r="G388" s="120"/>
    </row>
    <row r="389" spans="1:7" ht="12.75">
      <c r="A389" s="134"/>
      <c r="B389" s="134"/>
      <c r="C389" s="120"/>
      <c r="D389" s="120"/>
      <c r="E389" s="120"/>
      <c r="F389" s="120"/>
      <c r="G389" s="120"/>
    </row>
    <row r="390" spans="1:7" ht="12.75">
      <c r="A390" s="134"/>
      <c r="B390" s="134"/>
      <c r="C390" s="120"/>
      <c r="D390" s="120"/>
      <c r="E390" s="120"/>
      <c r="F390" s="120"/>
      <c r="G390" s="120"/>
    </row>
    <row r="391" spans="1:7" ht="12.75">
      <c r="A391" s="134"/>
      <c r="B391" s="134"/>
      <c r="C391" s="120"/>
      <c r="D391" s="120"/>
      <c r="E391" s="120"/>
      <c r="F391" s="120"/>
      <c r="G391" s="120"/>
    </row>
    <row r="392" spans="1:7" ht="12.75">
      <c r="A392" s="134"/>
      <c r="B392" s="134"/>
      <c r="C392" s="120"/>
      <c r="D392" s="120"/>
      <c r="E392" s="120"/>
      <c r="F392" s="120"/>
      <c r="G392" s="120"/>
    </row>
    <row r="393" spans="1:7" ht="12.75">
      <c r="A393" s="134"/>
      <c r="B393" s="134"/>
      <c r="C393" s="120"/>
      <c r="D393" s="120"/>
      <c r="E393" s="120"/>
      <c r="F393" s="120"/>
      <c r="G393" s="120"/>
    </row>
    <row r="394" spans="1:7" ht="12.75">
      <c r="A394" s="134"/>
      <c r="B394" s="134"/>
      <c r="C394" s="120"/>
      <c r="D394" s="120"/>
      <c r="E394" s="120"/>
      <c r="F394" s="120"/>
      <c r="G394" s="120"/>
    </row>
    <row r="395" spans="1:7" ht="12.75">
      <c r="A395" s="134"/>
      <c r="B395" s="134"/>
      <c r="C395" s="120"/>
      <c r="D395" s="120"/>
      <c r="E395" s="120"/>
      <c r="F395" s="120"/>
      <c r="G395" s="120"/>
    </row>
    <row r="396" spans="1:7" ht="12.75">
      <c r="A396" s="134"/>
      <c r="B396" s="134"/>
      <c r="C396" s="120"/>
      <c r="D396" s="120"/>
      <c r="E396" s="120"/>
      <c r="F396" s="120"/>
      <c r="G396" s="120"/>
    </row>
    <row r="397" spans="1:7" ht="12.75">
      <c r="A397" s="134"/>
      <c r="B397" s="134"/>
      <c r="C397" s="120"/>
      <c r="D397" s="120"/>
      <c r="E397" s="120"/>
      <c r="F397" s="120"/>
      <c r="G397" s="120"/>
    </row>
    <row r="398" spans="1:7" ht="12.75">
      <c r="A398" s="134"/>
      <c r="B398" s="134"/>
      <c r="C398" s="120"/>
      <c r="D398" s="120"/>
      <c r="E398" s="120"/>
      <c r="F398" s="120"/>
      <c r="G398" s="120"/>
    </row>
    <row r="399" spans="1:7" ht="12.75">
      <c r="A399" s="134"/>
      <c r="B399" s="134"/>
      <c r="C399" s="120"/>
      <c r="D399" s="120"/>
      <c r="E399" s="120"/>
      <c r="F399" s="120"/>
      <c r="G399" s="120"/>
    </row>
    <row r="400" spans="1:7" ht="12.75">
      <c r="A400" s="134"/>
      <c r="B400" s="134"/>
      <c r="C400" s="120"/>
      <c r="D400" s="120"/>
      <c r="E400" s="120"/>
      <c r="F400" s="120"/>
      <c r="G400" s="120"/>
    </row>
    <row r="401" spans="1:7" ht="12.75">
      <c r="A401" s="134"/>
      <c r="B401" s="134"/>
      <c r="C401" s="120"/>
      <c r="D401" s="120"/>
      <c r="E401" s="120"/>
      <c r="F401" s="120"/>
      <c r="G401" s="120"/>
    </row>
    <row r="402" spans="1:7" ht="12.75">
      <c r="A402" s="134"/>
      <c r="B402" s="134"/>
      <c r="C402" s="120"/>
      <c r="D402" s="120"/>
      <c r="E402" s="120"/>
      <c r="F402" s="120"/>
      <c r="G402" s="120"/>
    </row>
    <row r="403" spans="1:7" ht="12.75">
      <c r="A403" s="134"/>
      <c r="B403" s="134"/>
      <c r="C403" s="120"/>
      <c r="D403" s="120"/>
      <c r="E403" s="120"/>
      <c r="F403" s="120"/>
      <c r="G403" s="120"/>
    </row>
    <row r="404" spans="1:7" ht="12.75">
      <c r="A404" s="134"/>
      <c r="B404" s="134"/>
      <c r="C404" s="120"/>
      <c r="D404" s="120"/>
      <c r="E404" s="120"/>
      <c r="F404" s="120"/>
      <c r="G404" s="120"/>
    </row>
    <row r="405" spans="1:7" ht="12.75">
      <c r="A405" s="134"/>
      <c r="B405" s="134"/>
      <c r="C405" s="120"/>
      <c r="D405" s="120"/>
      <c r="E405" s="120"/>
      <c r="F405" s="120"/>
      <c r="G405" s="120"/>
    </row>
    <row r="406" spans="1:7" ht="12.75">
      <c r="A406" s="134"/>
      <c r="B406" s="134"/>
      <c r="C406" s="120"/>
      <c r="D406" s="120"/>
      <c r="E406" s="120"/>
      <c r="F406" s="120"/>
      <c r="G406" s="120"/>
    </row>
    <row r="407" spans="1:7" ht="12.75">
      <c r="A407" s="134"/>
      <c r="B407" s="134"/>
      <c r="C407" s="120"/>
      <c r="D407" s="120"/>
      <c r="E407" s="120"/>
      <c r="F407" s="120"/>
      <c r="G407" s="120"/>
    </row>
    <row r="408" spans="1:7" ht="12.75">
      <c r="A408" s="134"/>
      <c r="B408" s="134"/>
      <c r="C408" s="120"/>
      <c r="D408" s="120"/>
      <c r="E408" s="120"/>
      <c r="F408" s="120"/>
      <c r="G408" s="120"/>
    </row>
    <row r="409" spans="1:7" ht="12.75">
      <c r="A409" s="134"/>
      <c r="B409" s="134"/>
      <c r="C409" s="120"/>
      <c r="D409" s="120"/>
      <c r="E409" s="120"/>
      <c r="F409" s="120"/>
      <c r="G409" s="120"/>
    </row>
    <row r="410" spans="1:7" ht="12.75">
      <c r="A410" s="134"/>
      <c r="B410" s="134"/>
      <c r="C410" s="120"/>
      <c r="D410" s="120"/>
      <c r="E410" s="120"/>
      <c r="F410" s="120"/>
      <c r="G410" s="120"/>
    </row>
    <row r="411" spans="1:7" ht="12.75">
      <c r="A411" s="134"/>
      <c r="B411" s="134"/>
      <c r="C411" s="120"/>
      <c r="D411" s="120"/>
      <c r="E411" s="120"/>
      <c r="F411" s="120"/>
      <c r="G411" s="120"/>
    </row>
    <row r="412" spans="1:7" ht="12.75">
      <c r="A412" s="134"/>
      <c r="B412" s="134"/>
      <c r="C412" s="120"/>
      <c r="D412" s="120"/>
      <c r="E412" s="120"/>
      <c r="F412" s="120"/>
      <c r="G412" s="120"/>
    </row>
    <row r="413" spans="1:7" ht="12.75">
      <c r="A413" s="134"/>
      <c r="B413" s="134"/>
      <c r="C413" s="120"/>
      <c r="D413" s="120"/>
      <c r="E413" s="120"/>
      <c r="F413" s="120"/>
      <c r="G413" s="120"/>
    </row>
    <row r="414" spans="1:7" ht="12.75">
      <c r="A414" s="134"/>
      <c r="B414" s="134"/>
      <c r="C414" s="120"/>
      <c r="D414" s="120"/>
      <c r="E414" s="120"/>
      <c r="F414" s="120"/>
      <c r="G414" s="120"/>
    </row>
    <row r="415" spans="1:7" ht="12.75">
      <c r="A415" s="134"/>
      <c r="B415" s="134"/>
      <c r="C415" s="120"/>
      <c r="D415" s="120"/>
      <c r="E415" s="120"/>
      <c r="F415" s="120"/>
      <c r="G415" s="120"/>
    </row>
    <row r="416" spans="1:7" ht="12.75">
      <c r="A416" s="134"/>
      <c r="B416" s="134"/>
      <c r="C416" s="120"/>
      <c r="D416" s="120"/>
      <c r="E416" s="120"/>
      <c r="F416" s="120"/>
      <c r="G416" s="120"/>
    </row>
    <row r="417" spans="1:7" ht="12.75">
      <c r="A417" s="134"/>
      <c r="B417" s="134"/>
      <c r="C417" s="120"/>
      <c r="D417" s="120"/>
      <c r="E417" s="120"/>
      <c r="F417" s="120"/>
      <c r="G417" s="120"/>
    </row>
    <row r="418" spans="1:7" ht="12.75">
      <c r="A418" s="134"/>
      <c r="B418" s="134"/>
      <c r="C418" s="120"/>
      <c r="D418" s="120"/>
      <c r="E418" s="120"/>
      <c r="F418" s="120"/>
      <c r="G418" s="120"/>
    </row>
    <row r="419" spans="1:7" ht="12.75">
      <c r="A419" s="134"/>
      <c r="B419" s="134"/>
      <c r="C419" s="120"/>
      <c r="D419" s="120"/>
      <c r="E419" s="120"/>
      <c r="F419" s="120"/>
      <c r="G419" s="120"/>
    </row>
    <row r="420" spans="1:7" ht="12.75">
      <c r="A420" s="134"/>
      <c r="B420" s="134"/>
      <c r="C420" s="120"/>
      <c r="D420" s="120"/>
      <c r="E420" s="120"/>
      <c r="F420" s="120"/>
      <c r="G420" s="120"/>
    </row>
    <row r="421" spans="1:7" ht="12.75">
      <c r="A421" s="134"/>
      <c r="B421" s="134"/>
      <c r="C421" s="120"/>
      <c r="D421" s="120"/>
      <c r="E421" s="120"/>
      <c r="F421" s="120"/>
      <c r="G421" s="120"/>
    </row>
    <row r="422" spans="1:7" ht="12.75">
      <c r="A422" s="134"/>
      <c r="B422" s="134"/>
      <c r="C422" s="120"/>
      <c r="D422" s="120"/>
      <c r="E422" s="120"/>
      <c r="F422" s="120"/>
      <c r="G422" s="120"/>
    </row>
    <row r="423" spans="1:7" ht="12.75">
      <c r="A423" s="134"/>
      <c r="B423" s="134"/>
      <c r="C423" s="120"/>
      <c r="D423" s="120"/>
      <c r="E423" s="120"/>
      <c r="F423" s="120"/>
      <c r="G423" s="120"/>
    </row>
    <row r="424" spans="1:7" ht="12.75">
      <c r="A424" s="134"/>
      <c r="B424" s="134"/>
      <c r="C424" s="120"/>
      <c r="D424" s="120"/>
      <c r="E424" s="120"/>
      <c r="F424" s="120"/>
      <c r="G424" s="120"/>
    </row>
    <row r="425" spans="1:7" ht="12.75">
      <c r="A425" s="134"/>
      <c r="B425" s="134"/>
      <c r="C425" s="120"/>
      <c r="D425" s="120"/>
      <c r="E425" s="120"/>
      <c r="F425" s="120"/>
      <c r="G425" s="120"/>
    </row>
    <row r="426" spans="1:7" ht="12.75">
      <c r="A426" s="134"/>
      <c r="B426" s="134"/>
      <c r="C426" s="120"/>
      <c r="D426" s="120"/>
      <c r="E426" s="120"/>
      <c r="F426" s="120"/>
      <c r="G426" s="120"/>
    </row>
    <row r="427" spans="1:7" ht="12.75">
      <c r="A427" s="134"/>
      <c r="B427" s="134"/>
      <c r="C427" s="120"/>
      <c r="D427" s="120"/>
      <c r="E427" s="120"/>
      <c r="F427" s="120"/>
      <c r="G427" s="120"/>
    </row>
    <row r="428" spans="1:7" ht="12.75">
      <c r="A428" s="134"/>
      <c r="B428" s="134"/>
      <c r="C428" s="120"/>
      <c r="D428" s="120"/>
      <c r="E428" s="120"/>
      <c r="F428" s="120"/>
      <c r="G428" s="120"/>
    </row>
    <row r="429" spans="1:7" ht="12.75">
      <c r="A429" s="134"/>
      <c r="B429" s="134"/>
      <c r="C429" s="120"/>
      <c r="D429" s="120"/>
      <c r="E429" s="120"/>
      <c r="F429" s="120"/>
      <c r="G429" s="120"/>
    </row>
    <row r="430" spans="1:7" ht="12.75">
      <c r="A430" s="134"/>
      <c r="B430" s="134"/>
      <c r="C430" s="120"/>
      <c r="D430" s="120"/>
      <c r="E430" s="120"/>
      <c r="F430" s="120"/>
      <c r="G430" s="120"/>
    </row>
    <row r="431" spans="1:7" ht="12.75">
      <c r="A431" s="134"/>
      <c r="B431" s="134"/>
      <c r="C431" s="120"/>
      <c r="D431" s="120"/>
      <c r="E431" s="120"/>
      <c r="F431" s="120"/>
      <c r="G431" s="120"/>
    </row>
    <row r="432" spans="1:7" ht="12.75">
      <c r="A432" s="134"/>
      <c r="B432" s="134"/>
      <c r="C432" s="120"/>
      <c r="D432" s="120"/>
      <c r="E432" s="120"/>
      <c r="F432" s="120"/>
      <c r="G432" s="120"/>
    </row>
    <row r="433" spans="1:7" ht="12.75">
      <c r="A433" s="134"/>
      <c r="B433" s="134"/>
      <c r="C433" s="120"/>
      <c r="D433" s="120"/>
      <c r="E433" s="120"/>
      <c r="F433" s="120"/>
      <c r="G433" s="120"/>
    </row>
    <row r="434" spans="1:7" ht="12.75">
      <c r="A434" s="134"/>
      <c r="B434" s="134"/>
      <c r="C434" s="120"/>
      <c r="D434" s="120"/>
      <c r="E434" s="120"/>
      <c r="F434" s="120"/>
      <c r="G434" s="120"/>
    </row>
    <row r="435" spans="1:7" ht="12.75">
      <c r="A435" s="134"/>
      <c r="B435" s="134"/>
      <c r="C435" s="120"/>
      <c r="D435" s="120"/>
      <c r="E435" s="120"/>
      <c r="F435" s="120"/>
      <c r="G435" s="120"/>
    </row>
    <row r="436" spans="1:7" ht="12.75">
      <c r="A436" s="134"/>
      <c r="B436" s="134"/>
      <c r="C436" s="120"/>
      <c r="D436" s="120"/>
      <c r="E436" s="120"/>
      <c r="F436" s="120"/>
      <c r="G436" s="120"/>
    </row>
    <row r="437" spans="1:7" ht="12.75">
      <c r="A437" s="134"/>
      <c r="B437" s="134"/>
      <c r="C437" s="120"/>
      <c r="D437" s="120"/>
      <c r="E437" s="120"/>
      <c r="F437" s="120"/>
      <c r="G437" s="120"/>
    </row>
    <row r="438" spans="1:7" ht="12.75">
      <c r="A438" s="134"/>
      <c r="B438" s="134"/>
      <c r="C438" s="120"/>
      <c r="D438" s="120"/>
      <c r="E438" s="120"/>
      <c r="F438" s="120"/>
      <c r="G438" s="120"/>
    </row>
    <row r="439" spans="1:7" ht="12.75">
      <c r="A439" s="134"/>
      <c r="B439" s="134"/>
      <c r="C439" s="120"/>
      <c r="D439" s="120"/>
      <c r="E439" s="120"/>
      <c r="F439" s="120"/>
      <c r="G439" s="120"/>
    </row>
    <row r="440" spans="1:7" ht="12.75">
      <c r="A440" s="134"/>
      <c r="B440" s="134"/>
      <c r="C440" s="120"/>
      <c r="D440" s="120"/>
      <c r="E440" s="120"/>
      <c r="F440" s="120"/>
      <c r="G440" s="120"/>
    </row>
    <row r="441" spans="1:7" ht="12.75">
      <c r="A441" s="134"/>
      <c r="B441" s="134"/>
      <c r="C441" s="120"/>
      <c r="D441" s="120"/>
      <c r="E441" s="120"/>
      <c r="F441" s="120"/>
      <c r="G441" s="120"/>
    </row>
    <row r="442" spans="1:7" ht="12.75">
      <c r="A442" s="134"/>
      <c r="B442" s="134"/>
      <c r="C442" s="120"/>
      <c r="D442" s="120"/>
      <c r="E442" s="120"/>
      <c r="F442" s="120"/>
      <c r="G442" s="120"/>
    </row>
    <row r="443" spans="1:7" ht="12.75">
      <c r="A443" s="134"/>
      <c r="B443" s="134"/>
      <c r="C443" s="120"/>
      <c r="D443" s="120"/>
      <c r="E443" s="120"/>
      <c r="F443" s="120"/>
      <c r="G443" s="120"/>
    </row>
    <row r="444" spans="1:7" ht="12.75">
      <c r="A444" s="134"/>
      <c r="B444" s="134"/>
      <c r="C444" s="120"/>
      <c r="D444" s="120"/>
      <c r="E444" s="120"/>
      <c r="F444" s="120"/>
      <c r="G444" s="120"/>
    </row>
    <row r="445" spans="1:7" ht="12.75">
      <c r="A445" s="134"/>
      <c r="B445" s="134"/>
      <c r="C445" s="120"/>
      <c r="D445" s="120"/>
      <c r="E445" s="120"/>
      <c r="F445" s="120"/>
      <c r="G445" s="120"/>
    </row>
    <row r="446" spans="1:7" ht="12.75">
      <c r="A446" s="134"/>
      <c r="B446" s="134"/>
      <c r="C446" s="120"/>
      <c r="D446" s="120"/>
      <c r="E446" s="120"/>
      <c r="F446" s="120"/>
      <c r="G446" s="120"/>
    </row>
    <row r="447" spans="1:7" ht="12.75">
      <c r="A447" s="134"/>
      <c r="B447" s="134"/>
      <c r="C447" s="120"/>
      <c r="D447" s="120"/>
      <c r="E447" s="120"/>
      <c r="F447" s="120"/>
      <c r="G447" s="120"/>
    </row>
    <row r="448" spans="1:7" ht="12.75">
      <c r="A448" s="134"/>
      <c r="B448" s="134"/>
      <c r="C448" s="120"/>
      <c r="D448" s="120"/>
      <c r="E448" s="120"/>
      <c r="F448" s="120"/>
      <c r="G448" s="120"/>
    </row>
    <row r="449" spans="1:7" ht="12.75">
      <c r="A449" s="134"/>
      <c r="B449" s="134"/>
      <c r="C449" s="120"/>
      <c r="D449" s="120"/>
      <c r="E449" s="120"/>
      <c r="F449" s="120"/>
      <c r="G449" s="120"/>
    </row>
    <row r="450" spans="1:7" ht="12.75">
      <c r="A450" s="134"/>
      <c r="B450" s="134"/>
      <c r="C450" s="120"/>
      <c r="D450" s="120"/>
      <c r="E450" s="120"/>
      <c r="F450" s="120"/>
      <c r="G450" s="120"/>
    </row>
    <row r="451" spans="1:7" ht="12.75">
      <c r="A451" s="134"/>
      <c r="B451" s="134"/>
      <c r="C451" s="120"/>
      <c r="D451" s="120"/>
      <c r="E451" s="120"/>
      <c r="F451" s="120"/>
      <c r="G451" s="120"/>
    </row>
    <row r="452" spans="1:7" ht="12.75">
      <c r="A452" s="134"/>
      <c r="B452" s="134"/>
      <c r="C452" s="120"/>
      <c r="D452" s="120"/>
      <c r="E452" s="120"/>
      <c r="F452" s="120"/>
      <c r="G452" s="120"/>
    </row>
    <row r="453" spans="1:7" ht="12.75">
      <c r="A453" s="134"/>
      <c r="B453" s="134"/>
      <c r="C453" s="120"/>
      <c r="D453" s="120"/>
      <c r="E453" s="120"/>
      <c r="F453" s="120"/>
      <c r="G453" s="120"/>
    </row>
    <row r="454" spans="1:7" ht="12.75">
      <c r="A454" s="134"/>
      <c r="B454" s="134"/>
      <c r="C454" s="120"/>
      <c r="D454" s="120"/>
      <c r="E454" s="120"/>
      <c r="F454" s="120"/>
      <c r="G454" s="120"/>
    </row>
    <row r="455" spans="1:7" ht="12.75">
      <c r="A455" s="134"/>
      <c r="B455" s="134"/>
      <c r="C455" s="120"/>
      <c r="D455" s="120"/>
      <c r="E455" s="120"/>
      <c r="F455" s="120"/>
      <c r="G455" s="120"/>
    </row>
    <row r="456" spans="1:7" ht="12.75">
      <c r="A456" s="134"/>
      <c r="B456" s="134"/>
      <c r="C456" s="120"/>
      <c r="D456" s="120"/>
      <c r="E456" s="120"/>
      <c r="F456" s="120"/>
      <c r="G456" s="120"/>
    </row>
    <row r="457" spans="1:7" ht="12.75">
      <c r="A457" s="134"/>
      <c r="B457" s="134"/>
      <c r="C457" s="120"/>
      <c r="D457" s="120"/>
      <c r="E457" s="120"/>
      <c r="F457" s="120"/>
      <c r="G457" s="120"/>
    </row>
    <row r="458" spans="1:7" ht="12.75">
      <c r="A458" s="134"/>
      <c r="B458" s="134"/>
      <c r="C458" s="120"/>
      <c r="D458" s="120"/>
      <c r="E458" s="120"/>
      <c r="F458" s="120"/>
      <c r="G458" s="120"/>
    </row>
    <row r="459" spans="1:7" ht="12.75">
      <c r="A459" s="134"/>
      <c r="B459" s="134"/>
      <c r="C459" s="120"/>
      <c r="D459" s="120"/>
      <c r="E459" s="120"/>
      <c r="F459" s="120"/>
      <c r="G459" s="120"/>
    </row>
    <row r="460" spans="1:7" ht="12.75">
      <c r="A460" s="134"/>
      <c r="B460" s="134"/>
      <c r="C460" s="120"/>
      <c r="D460" s="120"/>
      <c r="E460" s="120"/>
      <c r="F460" s="120"/>
      <c r="G460" s="120"/>
    </row>
    <row r="461" spans="1:7" ht="12.75">
      <c r="A461" s="134"/>
      <c r="B461" s="134"/>
      <c r="C461" s="120"/>
      <c r="D461" s="120"/>
      <c r="E461" s="120"/>
      <c r="F461" s="120"/>
      <c r="G461" s="120"/>
    </row>
    <row r="462" spans="1:7" ht="12.75">
      <c r="A462" s="134"/>
      <c r="B462" s="134"/>
      <c r="C462" s="120"/>
      <c r="D462" s="120"/>
      <c r="E462" s="120"/>
      <c r="F462" s="120"/>
      <c r="G462" s="120"/>
    </row>
    <row r="463" spans="1:7" ht="12.75">
      <c r="A463" s="134"/>
      <c r="B463" s="134"/>
      <c r="C463" s="120"/>
      <c r="D463" s="120"/>
      <c r="E463" s="120"/>
      <c r="F463" s="120"/>
      <c r="G463" s="120"/>
    </row>
    <row r="464" spans="1:7" ht="12.75">
      <c r="A464" s="134"/>
      <c r="B464" s="134"/>
      <c r="C464" s="120"/>
      <c r="D464" s="120"/>
      <c r="E464" s="120"/>
      <c r="F464" s="120"/>
      <c r="G464" s="120"/>
    </row>
    <row r="465" spans="1:7" ht="12.75">
      <c r="A465" s="134"/>
      <c r="B465" s="134"/>
      <c r="C465" s="120"/>
      <c r="D465" s="120"/>
      <c r="E465" s="120"/>
      <c r="F465" s="120"/>
      <c r="G465" s="120"/>
    </row>
    <row r="466" spans="1:7" ht="12.75">
      <c r="A466" s="134"/>
      <c r="B466" s="134"/>
      <c r="C466" s="120"/>
      <c r="D466" s="120"/>
      <c r="E466" s="120"/>
      <c r="F466" s="120"/>
      <c r="G466" s="120"/>
    </row>
    <row r="467" spans="1:7" ht="12.75">
      <c r="A467" s="134"/>
      <c r="B467" s="134"/>
      <c r="C467" s="120"/>
      <c r="D467" s="120"/>
      <c r="E467" s="120"/>
      <c r="F467" s="120"/>
      <c r="G467" s="120"/>
    </row>
    <row r="468" spans="1:7" ht="12.75">
      <c r="A468" s="134"/>
      <c r="B468" s="134"/>
      <c r="C468" s="120"/>
      <c r="D468" s="120"/>
      <c r="E468" s="120"/>
      <c r="F468" s="120"/>
      <c r="G468" s="120"/>
    </row>
    <row r="469" spans="1:7" ht="12.75">
      <c r="A469" s="134"/>
      <c r="B469" s="134"/>
      <c r="C469" s="120"/>
      <c r="D469" s="120"/>
      <c r="E469" s="120"/>
      <c r="F469" s="120"/>
      <c r="G469" s="120"/>
    </row>
    <row r="470" spans="1:7" ht="12.75">
      <c r="A470" s="134"/>
      <c r="B470" s="134"/>
      <c r="C470" s="120"/>
      <c r="D470" s="120"/>
      <c r="E470" s="120"/>
      <c r="F470" s="120"/>
      <c r="G470" s="120"/>
    </row>
    <row r="471" spans="1:7" ht="12.75">
      <c r="A471" s="134"/>
      <c r="B471" s="134"/>
      <c r="C471" s="120"/>
      <c r="D471" s="120"/>
      <c r="E471" s="120"/>
      <c r="F471" s="120"/>
      <c r="G471" s="120"/>
    </row>
    <row r="472" spans="1:7" ht="12.75">
      <c r="A472" s="134"/>
      <c r="B472" s="134"/>
      <c r="C472" s="120"/>
      <c r="D472" s="120"/>
      <c r="E472" s="120"/>
      <c r="F472" s="120"/>
      <c r="G472" s="120"/>
    </row>
    <row r="473" spans="1:7" ht="12.75">
      <c r="A473" s="134"/>
      <c r="B473" s="134"/>
      <c r="C473" s="120"/>
      <c r="D473" s="120"/>
      <c r="E473" s="120"/>
      <c r="F473" s="120"/>
      <c r="G473" s="120"/>
    </row>
    <row r="474" spans="1:7" ht="12.75">
      <c r="A474" s="134"/>
      <c r="B474" s="134"/>
      <c r="C474" s="120"/>
      <c r="D474" s="120"/>
      <c r="E474" s="120"/>
      <c r="F474" s="120"/>
      <c r="G474" s="120"/>
    </row>
    <row r="475" spans="1:7" ht="12.75">
      <c r="A475" s="134"/>
      <c r="B475" s="134"/>
      <c r="C475" s="120"/>
      <c r="D475" s="120"/>
      <c r="E475" s="120"/>
      <c r="F475" s="120"/>
      <c r="G475" s="120"/>
    </row>
    <row r="476" spans="1:7" ht="12.75">
      <c r="A476" s="134"/>
      <c r="B476" s="134"/>
      <c r="C476" s="120"/>
      <c r="D476" s="120"/>
      <c r="E476" s="120"/>
      <c r="F476" s="120"/>
      <c r="G476" s="120"/>
    </row>
    <row r="477" spans="1:7" ht="12.75">
      <c r="A477" s="134"/>
      <c r="B477" s="134"/>
      <c r="C477" s="120"/>
      <c r="D477" s="120"/>
      <c r="E477" s="120"/>
      <c r="F477" s="120"/>
      <c r="G477" s="120"/>
    </row>
    <row r="478" spans="1:7" ht="12.75">
      <c r="A478" s="134"/>
      <c r="B478" s="134"/>
      <c r="C478" s="120"/>
      <c r="D478" s="120"/>
      <c r="E478" s="120"/>
      <c r="F478" s="120"/>
      <c r="G478" s="120"/>
    </row>
    <row r="479" spans="1:7" ht="12.75">
      <c r="A479" s="134"/>
      <c r="B479" s="134"/>
      <c r="C479" s="120"/>
      <c r="D479" s="120"/>
      <c r="E479" s="120"/>
      <c r="F479" s="120"/>
      <c r="G479" s="120"/>
    </row>
    <row r="480" spans="1:7" ht="12.75">
      <c r="A480" s="134"/>
      <c r="B480" s="134"/>
      <c r="C480" s="120"/>
      <c r="D480" s="120"/>
      <c r="E480" s="120"/>
      <c r="F480" s="120"/>
      <c r="G480" s="120"/>
    </row>
    <row r="481" spans="1:7" ht="12.75">
      <c r="A481" s="134"/>
      <c r="B481" s="134"/>
      <c r="C481" s="120"/>
      <c r="D481" s="120"/>
      <c r="E481" s="120"/>
      <c r="F481" s="120"/>
      <c r="G481" s="120"/>
    </row>
    <row r="482" spans="1:7" ht="12.75">
      <c r="A482" s="134"/>
      <c r="B482" s="134"/>
      <c r="C482" s="120"/>
      <c r="D482" s="120"/>
      <c r="E482" s="120"/>
      <c r="F482" s="120"/>
      <c r="G482" s="120"/>
    </row>
    <row r="483" spans="1:7" ht="12.75">
      <c r="A483" s="134"/>
      <c r="B483" s="134"/>
      <c r="C483" s="120"/>
      <c r="D483" s="120"/>
      <c r="E483" s="120"/>
      <c r="F483" s="120"/>
      <c r="G483" s="120"/>
    </row>
    <row r="484" spans="1:7" ht="12.75">
      <c r="A484" s="134"/>
      <c r="B484" s="134"/>
      <c r="C484" s="120"/>
      <c r="D484" s="120"/>
      <c r="E484" s="120"/>
      <c r="F484" s="120"/>
      <c r="G484" s="120"/>
    </row>
    <row r="485" spans="1:7" ht="12.75">
      <c r="A485" s="134"/>
      <c r="B485" s="134"/>
      <c r="C485" s="120"/>
      <c r="D485" s="120"/>
      <c r="E485" s="120"/>
      <c r="F485" s="120"/>
      <c r="G485" s="120"/>
    </row>
    <row r="486" spans="1:7" ht="12.75">
      <c r="A486" s="134"/>
      <c r="B486" s="134"/>
      <c r="C486" s="120"/>
      <c r="D486" s="120"/>
      <c r="E486" s="120"/>
      <c r="F486" s="120"/>
      <c r="G486" s="120"/>
    </row>
    <row r="487" spans="1:7" ht="12.75">
      <c r="A487" s="134"/>
      <c r="B487" s="134"/>
      <c r="C487" s="120"/>
      <c r="D487" s="120"/>
      <c r="E487" s="120"/>
      <c r="F487" s="120"/>
      <c r="G487" s="120"/>
    </row>
    <row r="488" spans="1:7" ht="12.75">
      <c r="A488" s="134"/>
      <c r="B488" s="134"/>
      <c r="C488" s="120"/>
      <c r="D488" s="120"/>
      <c r="E488" s="120"/>
      <c r="F488" s="120"/>
      <c r="G488" s="120"/>
    </row>
    <row r="489" spans="1:7" ht="12.75">
      <c r="A489" s="134"/>
      <c r="B489" s="134"/>
      <c r="C489" s="120"/>
      <c r="D489" s="120"/>
      <c r="E489" s="120"/>
      <c r="F489" s="120"/>
      <c r="G489" s="120"/>
    </row>
    <row r="490" spans="1:7" ht="12.75">
      <c r="A490" s="134"/>
      <c r="B490" s="134"/>
      <c r="C490" s="120"/>
      <c r="D490" s="120"/>
      <c r="E490" s="120"/>
      <c r="F490" s="120"/>
      <c r="G490" s="120"/>
    </row>
    <row r="491" spans="1:7" ht="12.75">
      <c r="A491" s="134"/>
      <c r="B491" s="134"/>
      <c r="C491" s="120"/>
      <c r="D491" s="120"/>
      <c r="E491" s="120"/>
      <c r="F491" s="120"/>
      <c r="G491" s="120"/>
    </row>
    <row r="492" spans="1:7" ht="12.75">
      <c r="A492" s="134"/>
      <c r="B492" s="134"/>
      <c r="C492" s="120"/>
      <c r="D492" s="120"/>
      <c r="E492" s="120"/>
      <c r="F492" s="120"/>
      <c r="G492" s="120"/>
    </row>
    <row r="493" spans="1:7" ht="12.75">
      <c r="A493" s="134"/>
      <c r="B493" s="134"/>
      <c r="C493" s="120"/>
      <c r="D493" s="120"/>
      <c r="E493" s="120"/>
      <c r="F493" s="120"/>
      <c r="G493" s="120"/>
    </row>
    <row r="494" spans="1:7" ht="12.75">
      <c r="A494" s="134"/>
      <c r="B494" s="134"/>
      <c r="C494" s="120"/>
      <c r="D494" s="120"/>
      <c r="E494" s="120"/>
      <c r="F494" s="120"/>
      <c r="G494" s="120"/>
    </row>
    <row r="495" spans="1:7" ht="12.75">
      <c r="A495" s="134"/>
      <c r="B495" s="134"/>
      <c r="C495" s="120"/>
      <c r="D495" s="120"/>
      <c r="E495" s="120"/>
      <c r="F495" s="120"/>
      <c r="G495" s="120"/>
    </row>
    <row r="496" spans="1:7" ht="12.75">
      <c r="A496" s="134"/>
      <c r="B496" s="134"/>
      <c r="C496" s="120"/>
      <c r="D496" s="120"/>
      <c r="E496" s="120"/>
      <c r="F496" s="120"/>
      <c r="G496" s="120"/>
    </row>
    <row r="497" spans="1:7" ht="12.75">
      <c r="A497" s="134"/>
      <c r="B497" s="134"/>
      <c r="C497" s="120"/>
      <c r="D497" s="120"/>
      <c r="E497" s="120"/>
      <c r="F497" s="120"/>
      <c r="G497" s="120"/>
    </row>
    <row r="498" spans="1:7" ht="12.75">
      <c r="A498" s="134"/>
      <c r="B498" s="134"/>
      <c r="C498" s="120"/>
      <c r="D498" s="120"/>
      <c r="E498" s="120"/>
      <c r="F498" s="120"/>
      <c r="G498" s="120"/>
    </row>
    <row r="499" spans="1:7" ht="12.75">
      <c r="A499" s="134"/>
      <c r="B499" s="134"/>
      <c r="C499" s="120"/>
      <c r="D499" s="120"/>
      <c r="E499" s="120"/>
      <c r="F499" s="120"/>
      <c r="G499" s="120"/>
    </row>
    <row r="500" spans="1:7" ht="12.75">
      <c r="A500" s="134"/>
      <c r="B500" s="134"/>
      <c r="C500" s="120"/>
      <c r="D500" s="120"/>
      <c r="E500" s="120"/>
      <c r="F500" s="120"/>
      <c r="G500" s="120"/>
    </row>
    <row r="501" spans="1:7" ht="12.75">
      <c r="A501" s="134"/>
      <c r="B501" s="134"/>
      <c r="C501" s="120"/>
      <c r="D501" s="120"/>
      <c r="E501" s="120"/>
      <c r="F501" s="120"/>
      <c r="G501" s="120"/>
    </row>
    <row r="502" spans="1:7" ht="12.75">
      <c r="A502" s="134"/>
      <c r="B502" s="134"/>
      <c r="C502" s="120"/>
      <c r="D502" s="120"/>
      <c r="E502" s="120"/>
      <c r="F502" s="120"/>
      <c r="G502" s="120"/>
    </row>
    <row r="503" spans="1:7" ht="12.75">
      <c r="A503" s="134"/>
      <c r="B503" s="134"/>
      <c r="C503" s="120"/>
      <c r="D503" s="120"/>
      <c r="E503" s="120"/>
      <c r="F503" s="120"/>
      <c r="G503" s="120"/>
    </row>
    <row r="504" spans="1:7" ht="12.75">
      <c r="A504" s="134"/>
      <c r="B504" s="134"/>
      <c r="C504" s="120"/>
      <c r="D504" s="120"/>
      <c r="E504" s="120"/>
      <c r="F504" s="120"/>
      <c r="G504" s="120"/>
    </row>
    <row r="505" spans="1:7" ht="12.75">
      <c r="A505" s="134"/>
      <c r="B505" s="134"/>
      <c r="C505" s="120"/>
      <c r="D505" s="120"/>
      <c r="E505" s="120"/>
      <c r="F505" s="120"/>
      <c r="G505" s="120"/>
    </row>
    <row r="506" spans="1:7" ht="12.75">
      <c r="A506" s="134"/>
      <c r="B506" s="134"/>
      <c r="C506" s="120"/>
      <c r="D506" s="120"/>
      <c r="E506" s="120"/>
      <c r="F506" s="120"/>
      <c r="G506" s="120"/>
    </row>
    <row r="507" spans="1:7" ht="12.75">
      <c r="A507" s="134"/>
      <c r="B507" s="134"/>
      <c r="C507" s="120"/>
      <c r="D507" s="120"/>
      <c r="E507" s="120"/>
      <c r="F507" s="120"/>
      <c r="G507" s="120"/>
    </row>
    <row r="508" spans="1:7" ht="12.75">
      <c r="A508" s="134"/>
      <c r="B508" s="134"/>
      <c r="C508" s="120"/>
      <c r="D508" s="120"/>
      <c r="E508" s="120"/>
      <c r="F508" s="120"/>
      <c r="G508" s="120"/>
    </row>
    <row r="509" spans="1:7" ht="12.75">
      <c r="A509" s="134"/>
      <c r="B509" s="134"/>
      <c r="C509" s="120"/>
      <c r="D509" s="120"/>
      <c r="E509" s="120"/>
      <c r="F509" s="120"/>
      <c r="G509" s="120"/>
    </row>
    <row r="510" spans="1:7" ht="12.75">
      <c r="A510" s="134"/>
      <c r="B510" s="134"/>
      <c r="C510" s="120"/>
      <c r="D510" s="120"/>
      <c r="E510" s="120"/>
      <c r="F510" s="120"/>
      <c r="G510" s="120"/>
    </row>
    <row r="511" spans="1:7" ht="12.75">
      <c r="A511" s="134"/>
      <c r="B511" s="134"/>
      <c r="C511" s="120"/>
      <c r="D511" s="120"/>
      <c r="E511" s="120"/>
      <c r="F511" s="120"/>
      <c r="G511" s="120"/>
    </row>
    <row r="512" spans="1:7" ht="12.75">
      <c r="A512" s="134"/>
      <c r="B512" s="134"/>
      <c r="C512" s="120"/>
      <c r="D512" s="120"/>
      <c r="E512" s="120"/>
      <c r="F512" s="120"/>
      <c r="G512" s="120"/>
    </row>
    <row r="513" spans="1:7" ht="12.75">
      <c r="A513" s="134"/>
      <c r="B513" s="134"/>
      <c r="C513" s="120"/>
      <c r="D513" s="120"/>
      <c r="E513" s="120"/>
      <c r="F513" s="120"/>
      <c r="G513" s="120"/>
    </row>
    <row r="514" spans="1:7" ht="12.75">
      <c r="A514" s="134"/>
      <c r="B514" s="134"/>
      <c r="C514" s="120"/>
      <c r="D514" s="120"/>
      <c r="E514" s="120"/>
      <c r="F514" s="120"/>
      <c r="G514" s="120"/>
    </row>
    <row r="515" spans="1:7" ht="12.75">
      <c r="A515" s="134"/>
      <c r="B515" s="134"/>
      <c r="C515" s="120"/>
      <c r="D515" s="120"/>
      <c r="E515" s="120"/>
      <c r="F515" s="120"/>
      <c r="G515" s="120"/>
    </row>
    <row r="516" spans="1:7" ht="12.75">
      <c r="A516" s="134"/>
      <c r="B516" s="134"/>
      <c r="C516" s="120"/>
      <c r="D516" s="120"/>
      <c r="E516" s="120"/>
      <c r="F516" s="120"/>
      <c r="G516" s="120"/>
    </row>
    <row r="517" spans="1:7" ht="12.75">
      <c r="A517" s="134"/>
      <c r="B517" s="134"/>
      <c r="C517" s="120"/>
      <c r="D517" s="120"/>
      <c r="E517" s="120"/>
      <c r="F517" s="120"/>
      <c r="G517" s="120"/>
    </row>
    <row r="518" spans="1:7" ht="12.75">
      <c r="A518" s="134"/>
      <c r="B518" s="134"/>
      <c r="C518" s="120"/>
      <c r="D518" s="120"/>
      <c r="E518" s="120"/>
      <c r="F518" s="120"/>
      <c r="G518" s="120"/>
    </row>
    <row r="519" spans="1:7" ht="12.75">
      <c r="A519" s="134"/>
      <c r="B519" s="134"/>
      <c r="C519" s="120"/>
      <c r="D519" s="120"/>
      <c r="E519" s="120"/>
      <c r="F519" s="120"/>
      <c r="G519" s="120"/>
    </row>
    <row r="520" spans="1:7" ht="12.75">
      <c r="A520" s="134"/>
      <c r="B520" s="134"/>
      <c r="C520" s="120"/>
      <c r="D520" s="120"/>
      <c r="E520" s="120"/>
      <c r="F520" s="120"/>
      <c r="G520" s="120"/>
    </row>
    <row r="521" spans="1:7" ht="12.75">
      <c r="A521" s="134"/>
      <c r="B521" s="134"/>
      <c r="C521" s="120"/>
      <c r="D521" s="120"/>
      <c r="E521" s="120"/>
      <c r="F521" s="120"/>
      <c r="G521" s="120"/>
    </row>
    <row r="522" spans="1:7" ht="12.75">
      <c r="A522" s="134"/>
      <c r="B522" s="134"/>
      <c r="C522" s="120"/>
      <c r="D522" s="120"/>
      <c r="E522" s="120"/>
      <c r="F522" s="120"/>
      <c r="G522" s="120"/>
    </row>
    <row r="523" spans="1:7" ht="12.75">
      <c r="A523" s="134"/>
      <c r="B523" s="134"/>
      <c r="C523" s="120"/>
      <c r="D523" s="120"/>
      <c r="E523" s="120"/>
      <c r="F523" s="120"/>
      <c r="G523" s="120"/>
    </row>
    <row r="524" spans="1:7" ht="12.75">
      <c r="A524" s="134"/>
      <c r="B524" s="134"/>
      <c r="C524" s="120"/>
      <c r="D524" s="120"/>
      <c r="E524" s="120"/>
      <c r="F524" s="120"/>
      <c r="G524" s="120"/>
    </row>
    <row r="525" spans="1:7" ht="12.75">
      <c r="A525" s="134"/>
      <c r="B525" s="134"/>
      <c r="C525" s="120"/>
      <c r="D525" s="120"/>
      <c r="E525" s="120"/>
      <c r="F525" s="120"/>
      <c r="G525" s="120"/>
    </row>
    <row r="526" spans="1:7" ht="12.75">
      <c r="A526" s="134"/>
      <c r="B526" s="134"/>
      <c r="C526" s="120"/>
      <c r="D526" s="120"/>
      <c r="E526" s="120"/>
      <c r="F526" s="120"/>
      <c r="G526" s="120"/>
    </row>
    <row r="527" spans="1:7" ht="12.75">
      <c r="A527" s="134"/>
      <c r="B527" s="134"/>
      <c r="C527" s="120"/>
      <c r="D527" s="120"/>
      <c r="E527" s="120"/>
      <c r="F527" s="120"/>
      <c r="G527" s="120"/>
    </row>
    <row r="528" spans="1:7" ht="12.75">
      <c r="A528" s="134"/>
      <c r="B528" s="134"/>
      <c r="C528" s="120"/>
      <c r="D528" s="120"/>
      <c r="E528" s="120"/>
      <c r="F528" s="120"/>
      <c r="G528" s="120"/>
    </row>
    <row r="529" spans="1:7" ht="12.75">
      <c r="A529" s="134"/>
      <c r="B529" s="134"/>
      <c r="C529" s="120"/>
      <c r="D529" s="120"/>
      <c r="E529" s="120"/>
      <c r="F529" s="120"/>
      <c r="G529" s="120"/>
    </row>
    <row r="530" spans="1:7" ht="12.75">
      <c r="A530" s="134"/>
      <c r="B530" s="134"/>
      <c r="C530" s="120"/>
      <c r="D530" s="120"/>
      <c r="E530" s="120"/>
      <c r="F530" s="120"/>
      <c r="G530" s="120"/>
    </row>
    <row r="531" spans="1:7" ht="12.75">
      <c r="A531" s="134"/>
      <c r="B531" s="134"/>
      <c r="C531" s="120"/>
      <c r="D531" s="120"/>
      <c r="E531" s="120"/>
      <c r="F531" s="120"/>
      <c r="G531" s="120"/>
    </row>
    <row r="532" spans="1:7" ht="12.75">
      <c r="A532" s="134"/>
      <c r="B532" s="134"/>
      <c r="C532" s="120"/>
      <c r="D532" s="120"/>
      <c r="E532" s="120"/>
      <c r="F532" s="120"/>
      <c r="G532" s="120"/>
    </row>
    <row r="533" spans="1:7" ht="12.75">
      <c r="A533" s="134"/>
      <c r="B533" s="134"/>
      <c r="C533" s="120"/>
      <c r="D533" s="120"/>
      <c r="E533" s="120"/>
      <c r="F533" s="120"/>
      <c r="G533" s="120"/>
    </row>
    <row r="534" spans="1:7" ht="12.75">
      <c r="A534" s="134"/>
      <c r="B534" s="134"/>
      <c r="C534" s="120"/>
      <c r="D534" s="120"/>
      <c r="E534" s="120"/>
      <c r="F534" s="120"/>
      <c r="G534" s="120"/>
    </row>
    <row r="535" spans="1:7" ht="12.75">
      <c r="A535" s="134"/>
      <c r="B535" s="134"/>
      <c r="C535" s="120"/>
      <c r="D535" s="120"/>
      <c r="E535" s="120"/>
      <c r="F535" s="120"/>
      <c r="G535" s="120"/>
    </row>
    <row r="536" spans="1:7" ht="12.75">
      <c r="A536" s="134"/>
      <c r="B536" s="134"/>
      <c r="C536" s="120"/>
      <c r="D536" s="120"/>
      <c r="E536" s="120"/>
      <c r="F536" s="120"/>
      <c r="G536" s="120"/>
    </row>
    <row r="537" spans="1:7" ht="12.75">
      <c r="A537" s="134"/>
      <c r="B537" s="134"/>
      <c r="C537" s="120"/>
      <c r="D537" s="120"/>
      <c r="E537" s="120"/>
      <c r="F537" s="120"/>
      <c r="G537" s="120"/>
    </row>
    <row r="538" spans="1:7" ht="12.75">
      <c r="A538" s="134"/>
      <c r="B538" s="134"/>
      <c r="C538" s="120"/>
      <c r="D538" s="120"/>
      <c r="E538" s="120"/>
      <c r="F538" s="120"/>
      <c r="G538" s="120"/>
    </row>
    <row r="539" spans="1:7" ht="12.75">
      <c r="A539" s="134"/>
      <c r="B539" s="134"/>
      <c r="C539" s="120"/>
      <c r="D539" s="120"/>
      <c r="E539" s="120"/>
      <c r="F539" s="120"/>
      <c r="G539" s="120"/>
    </row>
    <row r="540" spans="1:7" ht="12.75">
      <c r="A540" s="134"/>
      <c r="B540" s="134"/>
      <c r="C540" s="120"/>
      <c r="D540" s="120"/>
      <c r="E540" s="120"/>
      <c r="F540" s="120"/>
      <c r="G540" s="120"/>
    </row>
    <row r="541" spans="1:7" ht="12.75">
      <c r="A541" s="134"/>
      <c r="B541" s="134"/>
      <c r="C541" s="120"/>
      <c r="D541" s="120"/>
      <c r="E541" s="120"/>
      <c r="F541" s="120"/>
      <c r="G541" s="120"/>
    </row>
    <row r="542" spans="1:7" ht="12.75">
      <c r="A542" s="134"/>
      <c r="B542" s="134"/>
      <c r="C542" s="120"/>
      <c r="D542" s="120"/>
      <c r="E542" s="120"/>
      <c r="F542" s="120"/>
      <c r="G542" s="120"/>
    </row>
    <row r="543" spans="1:7" ht="12.75">
      <c r="A543" s="134"/>
      <c r="B543" s="134"/>
      <c r="C543" s="120"/>
      <c r="D543" s="120"/>
      <c r="E543" s="120"/>
      <c r="F543" s="120"/>
      <c r="G543" s="120"/>
    </row>
    <row r="544" spans="1:7" ht="12.75">
      <c r="A544" s="134"/>
      <c r="B544" s="134"/>
      <c r="C544" s="120"/>
      <c r="D544" s="120"/>
      <c r="E544" s="120"/>
      <c r="F544" s="120"/>
      <c r="G544" s="120"/>
    </row>
    <row r="545" spans="1:7" ht="12.75">
      <c r="A545" s="134"/>
      <c r="B545" s="134"/>
      <c r="C545" s="120"/>
      <c r="D545" s="120"/>
      <c r="E545" s="120"/>
      <c r="F545" s="120"/>
      <c r="G545" s="120"/>
    </row>
    <row r="546" spans="1:7" ht="12.75">
      <c r="A546" s="134"/>
      <c r="B546" s="134"/>
      <c r="C546" s="120"/>
      <c r="D546" s="120"/>
      <c r="E546" s="120"/>
      <c r="F546" s="120"/>
      <c r="G546" s="120"/>
    </row>
    <row r="547" spans="1:7" ht="12.75">
      <c r="A547" s="134"/>
      <c r="B547" s="134"/>
      <c r="C547" s="120"/>
      <c r="D547" s="120"/>
      <c r="E547" s="120"/>
      <c r="F547" s="120"/>
      <c r="G547" s="120"/>
    </row>
    <row r="548" spans="1:7" ht="12.75">
      <c r="A548" s="134"/>
      <c r="B548" s="134"/>
      <c r="C548" s="120"/>
      <c r="D548" s="120"/>
      <c r="E548" s="120"/>
      <c r="F548" s="120"/>
      <c r="G548" s="120"/>
    </row>
    <row r="549" spans="1:7" ht="12.75">
      <c r="A549" s="134"/>
      <c r="B549" s="134"/>
      <c r="C549" s="120"/>
      <c r="D549" s="120"/>
      <c r="E549" s="120"/>
      <c r="F549" s="120"/>
      <c r="G549" s="120"/>
    </row>
    <row r="550" spans="1:7" ht="12.75">
      <c r="A550" s="134"/>
      <c r="B550" s="134"/>
      <c r="C550" s="120"/>
      <c r="D550" s="120"/>
      <c r="E550" s="120"/>
      <c r="F550" s="120"/>
      <c r="G550" s="120"/>
    </row>
    <row r="551" spans="1:7" ht="12.75">
      <c r="A551" s="134"/>
      <c r="B551" s="134"/>
      <c r="C551" s="120"/>
      <c r="D551" s="120"/>
      <c r="E551" s="120"/>
      <c r="F551" s="120"/>
      <c r="G551" s="120"/>
    </row>
    <row r="552" spans="1:7" ht="12.75">
      <c r="A552" s="134"/>
      <c r="B552" s="134"/>
      <c r="C552" s="120"/>
      <c r="D552" s="120"/>
      <c r="E552" s="120"/>
      <c r="F552" s="120"/>
      <c r="G552" s="120"/>
    </row>
    <row r="553" spans="1:7" ht="12.75">
      <c r="A553" s="134"/>
      <c r="B553" s="134"/>
      <c r="C553" s="120"/>
      <c r="D553" s="120"/>
      <c r="E553" s="120"/>
      <c r="F553" s="120"/>
      <c r="G553" s="120"/>
    </row>
    <row r="554" spans="1:7" ht="12.75">
      <c r="A554" s="134"/>
      <c r="B554" s="134"/>
      <c r="C554" s="120"/>
      <c r="D554" s="120"/>
      <c r="E554" s="120"/>
      <c r="F554" s="120"/>
      <c r="G554" s="120"/>
    </row>
    <row r="555" spans="1:7" ht="12.75">
      <c r="A555" s="134"/>
      <c r="B555" s="134"/>
      <c r="C555" s="120"/>
      <c r="D555" s="120"/>
      <c r="E555" s="120"/>
      <c r="F555" s="120"/>
      <c r="G555" s="120"/>
    </row>
    <row r="556" spans="1:7" ht="12.75">
      <c r="A556" s="134"/>
      <c r="B556" s="134"/>
      <c r="C556" s="120"/>
      <c r="D556" s="120"/>
      <c r="E556" s="120"/>
      <c r="F556" s="120"/>
      <c r="G556" s="120"/>
    </row>
    <row r="557" spans="1:7" ht="12.75">
      <c r="A557" s="134"/>
      <c r="B557" s="134"/>
      <c r="C557" s="120"/>
      <c r="D557" s="120"/>
      <c r="E557" s="120"/>
      <c r="F557" s="120"/>
      <c r="G557" s="120"/>
    </row>
    <row r="558" spans="1:7" ht="12.75">
      <c r="A558" s="134"/>
      <c r="B558" s="134"/>
      <c r="C558" s="120"/>
      <c r="D558" s="120"/>
      <c r="E558" s="120"/>
      <c r="F558" s="120"/>
      <c r="G558" s="120"/>
    </row>
    <row r="559" spans="1:7" ht="12.75">
      <c r="A559" s="134"/>
      <c r="B559" s="134"/>
      <c r="C559" s="120"/>
      <c r="D559" s="120"/>
      <c r="E559" s="120"/>
      <c r="F559" s="120"/>
      <c r="G559" s="120"/>
    </row>
    <row r="560" spans="1:7" ht="12.75">
      <c r="A560" s="134"/>
      <c r="B560" s="134"/>
      <c r="C560" s="120"/>
      <c r="D560" s="120"/>
      <c r="E560" s="120"/>
      <c r="F560" s="120"/>
      <c r="G560" s="120"/>
    </row>
    <row r="561" spans="1:7" ht="12.75">
      <c r="A561" s="134"/>
      <c r="B561" s="134"/>
      <c r="C561" s="120"/>
      <c r="D561" s="120"/>
      <c r="E561" s="120"/>
      <c r="F561" s="120"/>
      <c r="G561" s="120"/>
    </row>
    <row r="562" spans="1:7" ht="12.75">
      <c r="A562" s="134"/>
      <c r="B562" s="134"/>
      <c r="C562" s="120"/>
      <c r="D562" s="120"/>
      <c r="E562" s="120"/>
      <c r="F562" s="120"/>
      <c r="G562" s="120"/>
    </row>
    <row r="563" spans="1:7" ht="12.75">
      <c r="A563" s="134"/>
      <c r="B563" s="134"/>
      <c r="C563" s="120"/>
      <c r="D563" s="120"/>
      <c r="E563" s="120"/>
      <c r="F563" s="120"/>
      <c r="G563" s="120"/>
    </row>
    <row r="564" spans="1:7" ht="12.75">
      <c r="A564" s="134"/>
      <c r="B564" s="134"/>
      <c r="C564" s="120"/>
      <c r="D564" s="120"/>
      <c r="E564" s="120"/>
      <c r="F564" s="120"/>
      <c r="G564" s="120"/>
    </row>
    <row r="565" spans="1:7" ht="12.75">
      <c r="A565" s="134"/>
      <c r="B565" s="134"/>
      <c r="C565" s="120"/>
      <c r="D565" s="120"/>
      <c r="E565" s="120"/>
      <c r="F565" s="120"/>
      <c r="G565" s="120"/>
    </row>
    <row r="566" spans="1:7" ht="12.75">
      <c r="A566" s="134"/>
      <c r="B566" s="134"/>
      <c r="C566" s="120"/>
      <c r="D566" s="120"/>
      <c r="E566" s="120"/>
      <c r="F566" s="120"/>
      <c r="G566" s="120"/>
    </row>
    <row r="567" spans="1:7" ht="12.75">
      <c r="A567" s="134"/>
      <c r="B567" s="134"/>
      <c r="C567" s="120"/>
      <c r="D567" s="120"/>
      <c r="E567" s="120"/>
      <c r="F567" s="120"/>
      <c r="G567" s="120"/>
    </row>
    <row r="568" spans="1:7" ht="12.75">
      <c r="A568" s="134"/>
      <c r="B568" s="134"/>
      <c r="C568" s="120"/>
      <c r="D568" s="120"/>
      <c r="E568" s="120"/>
      <c r="F568" s="120"/>
      <c r="G568" s="120"/>
    </row>
    <row r="569" spans="1:7" ht="12.75">
      <c r="A569" s="134"/>
      <c r="B569" s="134"/>
      <c r="C569" s="120"/>
      <c r="D569" s="120"/>
      <c r="E569" s="120"/>
      <c r="F569" s="120"/>
      <c r="G569" s="120"/>
    </row>
    <row r="570" spans="1:7" ht="12.75">
      <c r="A570" s="134"/>
      <c r="B570" s="134"/>
      <c r="C570" s="120"/>
      <c r="D570" s="120"/>
      <c r="E570" s="120"/>
      <c r="F570" s="120"/>
      <c r="G570" s="120"/>
    </row>
    <row r="571" spans="1:7" ht="12.75">
      <c r="A571" s="134"/>
      <c r="B571" s="134"/>
      <c r="C571" s="120"/>
      <c r="D571" s="120"/>
      <c r="E571" s="120"/>
      <c r="F571" s="120"/>
      <c r="G571" s="120"/>
    </row>
    <row r="572" spans="1:7" ht="12.75">
      <c r="A572" s="134"/>
      <c r="B572" s="134"/>
      <c r="C572" s="120"/>
      <c r="D572" s="120"/>
      <c r="E572" s="120"/>
      <c r="F572" s="120"/>
      <c r="G572" s="120"/>
    </row>
    <row r="573" spans="1:7" ht="12.75">
      <c r="A573" s="134"/>
      <c r="B573" s="134"/>
      <c r="C573" s="120"/>
      <c r="D573" s="120"/>
      <c r="E573" s="120"/>
      <c r="F573" s="120"/>
      <c r="G573" s="120"/>
    </row>
    <row r="574" spans="1:7" ht="12.75">
      <c r="A574" s="134"/>
      <c r="B574" s="134"/>
      <c r="C574" s="120"/>
      <c r="D574" s="120"/>
      <c r="E574" s="120"/>
      <c r="F574" s="120"/>
      <c r="G574" s="120"/>
    </row>
    <row r="575" spans="1:7" ht="12.75">
      <c r="A575" s="134"/>
      <c r="B575" s="134"/>
      <c r="C575" s="120"/>
      <c r="D575" s="120"/>
      <c r="E575" s="120"/>
      <c r="F575" s="120"/>
      <c r="G575" s="120"/>
    </row>
    <row r="576" spans="1:7" ht="12.75">
      <c r="A576" s="134"/>
      <c r="B576" s="134"/>
      <c r="C576" s="120"/>
      <c r="D576" s="120"/>
      <c r="E576" s="120"/>
      <c r="F576" s="120"/>
      <c r="G576" s="120"/>
    </row>
    <row r="577" spans="1:7" ht="12.75">
      <c r="A577" s="134"/>
      <c r="B577" s="134"/>
      <c r="C577" s="120"/>
      <c r="D577" s="120"/>
      <c r="E577" s="120"/>
      <c r="F577" s="120"/>
      <c r="G577" s="120"/>
    </row>
    <row r="578" spans="1:7" ht="12.75">
      <c r="A578" s="134"/>
      <c r="B578" s="134"/>
      <c r="C578" s="120"/>
      <c r="D578" s="120"/>
      <c r="E578" s="120"/>
      <c r="F578" s="120"/>
      <c r="G578" s="120"/>
    </row>
    <row r="579" spans="1:7" ht="12.75">
      <c r="A579" s="134"/>
      <c r="B579" s="134"/>
      <c r="C579" s="120"/>
      <c r="D579" s="120"/>
      <c r="E579" s="120"/>
      <c r="F579" s="120"/>
      <c r="G579" s="120"/>
    </row>
    <row r="580" spans="1:7" ht="12.75">
      <c r="A580" s="134"/>
      <c r="B580" s="134"/>
      <c r="C580" s="120"/>
      <c r="D580" s="120"/>
      <c r="E580" s="120"/>
      <c r="F580" s="120"/>
      <c r="G580" s="120"/>
    </row>
    <row r="581" spans="1:7" ht="12.75">
      <c r="A581" s="134"/>
      <c r="B581" s="134"/>
      <c r="C581" s="120"/>
      <c r="D581" s="120"/>
      <c r="E581" s="120"/>
      <c r="F581" s="120"/>
      <c r="G581" s="120"/>
    </row>
    <row r="582" spans="1:7" ht="12.75">
      <c r="A582" s="134"/>
      <c r="B582" s="134"/>
      <c r="C582" s="120"/>
      <c r="D582" s="120"/>
      <c r="E582" s="120"/>
      <c r="F582" s="120"/>
      <c r="G582" s="120"/>
    </row>
    <row r="583" spans="1:7" ht="12.75">
      <c r="A583" s="134"/>
      <c r="B583" s="134"/>
      <c r="C583" s="120"/>
      <c r="D583" s="120"/>
      <c r="E583" s="120"/>
      <c r="F583" s="120"/>
      <c r="G583" s="120"/>
    </row>
    <row r="584" spans="1:7" ht="12.75">
      <c r="A584" s="134"/>
      <c r="B584" s="134"/>
      <c r="C584" s="120"/>
      <c r="D584" s="120"/>
      <c r="E584" s="120"/>
      <c r="F584" s="120"/>
      <c r="G584" s="120"/>
    </row>
    <row r="585" spans="1:7" ht="12.75">
      <c r="A585" s="134"/>
      <c r="B585" s="134"/>
      <c r="C585" s="120"/>
      <c r="D585" s="120"/>
      <c r="E585" s="120"/>
      <c r="F585" s="120"/>
      <c r="G585" s="120"/>
    </row>
    <row r="586" spans="1:7" ht="12.75">
      <c r="A586" s="134"/>
      <c r="B586" s="134"/>
      <c r="C586" s="120"/>
      <c r="D586" s="120"/>
      <c r="E586" s="120"/>
      <c r="F586" s="120"/>
      <c r="G586" s="120"/>
    </row>
    <row r="587" spans="1:7" ht="12.75">
      <c r="A587" s="134"/>
      <c r="B587" s="134"/>
      <c r="C587" s="120"/>
      <c r="D587" s="120"/>
      <c r="E587" s="120"/>
      <c r="F587" s="120"/>
      <c r="G587" s="120"/>
    </row>
    <row r="588" spans="1:7" ht="12.75">
      <c r="A588" s="134"/>
      <c r="B588" s="134"/>
      <c r="C588" s="120"/>
      <c r="D588" s="120"/>
      <c r="E588" s="120"/>
      <c r="F588" s="120"/>
      <c r="G588" s="120"/>
    </row>
    <row r="589" spans="1:7" ht="12.75">
      <c r="A589" s="134"/>
      <c r="B589" s="134"/>
      <c r="C589" s="120"/>
      <c r="D589" s="120"/>
      <c r="E589" s="120"/>
      <c r="F589" s="120"/>
      <c r="G589" s="120"/>
    </row>
    <row r="590" spans="1:7" ht="12.75">
      <c r="A590" s="134"/>
      <c r="B590" s="134"/>
      <c r="C590" s="120"/>
      <c r="D590" s="120"/>
      <c r="E590" s="120"/>
      <c r="F590" s="120"/>
      <c r="G590" s="120"/>
    </row>
    <row r="591" spans="1:7" ht="12.75">
      <c r="A591" s="134"/>
      <c r="B591" s="134"/>
      <c r="C591" s="120"/>
      <c r="D591" s="120"/>
      <c r="E591" s="120"/>
      <c r="F591" s="120"/>
      <c r="G591" s="120"/>
    </row>
    <row r="592" spans="1:7" ht="12.75">
      <c r="A592" s="134"/>
      <c r="B592" s="134"/>
      <c r="C592" s="120"/>
      <c r="D592" s="120"/>
      <c r="E592" s="120"/>
      <c r="F592" s="120"/>
      <c r="G592" s="120"/>
    </row>
    <row r="593" spans="1:7" ht="12.75">
      <c r="A593" s="134"/>
      <c r="B593" s="134"/>
      <c r="C593" s="120"/>
      <c r="D593" s="120"/>
      <c r="E593" s="120"/>
      <c r="F593" s="120"/>
      <c r="G593" s="120"/>
    </row>
    <row r="594" spans="1:7" ht="12.75">
      <c r="A594" s="134"/>
      <c r="B594" s="134"/>
      <c r="C594" s="120"/>
      <c r="D594" s="120"/>
      <c r="E594" s="120"/>
      <c r="F594" s="120"/>
      <c r="G594" s="120"/>
    </row>
    <row r="595" spans="1:7" ht="12.75">
      <c r="A595" s="134"/>
      <c r="B595" s="134"/>
      <c r="C595" s="120"/>
      <c r="D595" s="120"/>
      <c r="E595" s="120"/>
      <c r="F595" s="120"/>
      <c r="G595" s="120"/>
    </row>
    <row r="596" spans="1:7" ht="12.75">
      <c r="A596" s="134"/>
      <c r="B596" s="134"/>
      <c r="C596" s="120"/>
      <c r="D596" s="120"/>
      <c r="E596" s="120"/>
      <c r="F596" s="120"/>
      <c r="G596" s="120"/>
    </row>
    <row r="597" spans="1:7" ht="12.75">
      <c r="A597" s="134"/>
      <c r="B597" s="134"/>
      <c r="C597" s="120"/>
      <c r="D597" s="120"/>
      <c r="E597" s="120"/>
      <c r="F597" s="120"/>
      <c r="G597" s="120"/>
    </row>
    <row r="598" spans="1:7" ht="12.75">
      <c r="A598" s="134"/>
      <c r="B598" s="134"/>
      <c r="C598" s="120"/>
      <c r="D598" s="120"/>
      <c r="E598" s="120"/>
      <c r="F598" s="120"/>
      <c r="G598" s="120"/>
    </row>
    <row r="599" spans="1:7" ht="12.75">
      <c r="A599" s="134"/>
      <c r="B599" s="134"/>
      <c r="C599" s="120"/>
      <c r="D599" s="120"/>
      <c r="E599" s="120"/>
      <c r="F599" s="120"/>
      <c r="G599" s="120"/>
    </row>
    <row r="600" spans="1:7" ht="12.75">
      <c r="A600" s="134"/>
      <c r="B600" s="134"/>
      <c r="C600" s="120"/>
      <c r="D600" s="120"/>
      <c r="E600" s="120"/>
      <c r="F600" s="120"/>
      <c r="G600" s="120"/>
    </row>
    <row r="601" spans="1:7" ht="12.75">
      <c r="A601" s="134"/>
      <c r="B601" s="134"/>
      <c r="C601" s="120"/>
      <c r="D601" s="120"/>
      <c r="E601" s="120"/>
      <c r="F601" s="120"/>
      <c r="G601" s="120"/>
    </row>
    <row r="602" spans="1:7" ht="12.75">
      <c r="A602" s="134"/>
      <c r="B602" s="134"/>
      <c r="C602" s="120"/>
      <c r="D602" s="120"/>
      <c r="E602" s="120"/>
      <c r="F602" s="120"/>
      <c r="G602" s="120"/>
    </row>
    <row r="603" spans="1:7" ht="12.75">
      <c r="A603" s="134"/>
      <c r="B603" s="134"/>
      <c r="C603" s="120"/>
      <c r="D603" s="120"/>
      <c r="E603" s="120"/>
      <c r="F603" s="120"/>
      <c r="G603" s="120"/>
    </row>
    <row r="604" spans="1:7" ht="12.75">
      <c r="A604" s="134"/>
      <c r="B604" s="134"/>
      <c r="C604" s="120"/>
      <c r="D604" s="120"/>
      <c r="E604" s="120"/>
      <c r="F604" s="120"/>
      <c r="G604" s="120"/>
    </row>
    <row r="605" spans="1:7" ht="12.75">
      <c r="A605" s="134"/>
      <c r="B605" s="134"/>
      <c r="C605" s="120"/>
      <c r="D605" s="120"/>
      <c r="E605" s="120"/>
      <c r="F605" s="120"/>
      <c r="G605" s="120"/>
    </row>
    <row r="606" spans="1:7" ht="12.75">
      <c r="A606" s="134"/>
      <c r="B606" s="134"/>
      <c r="C606" s="120"/>
      <c r="D606" s="120"/>
      <c r="E606" s="120"/>
      <c r="F606" s="120"/>
      <c r="G606" s="120"/>
    </row>
    <row r="607" spans="1:7" ht="12.75">
      <c r="A607" s="134"/>
      <c r="B607" s="134"/>
      <c r="C607" s="120"/>
      <c r="D607" s="120"/>
      <c r="E607" s="120"/>
      <c r="F607" s="120"/>
      <c r="G607" s="120"/>
    </row>
    <row r="608" spans="1:7" ht="12.75">
      <c r="A608" s="134"/>
      <c r="B608" s="134"/>
      <c r="C608" s="120"/>
      <c r="D608" s="120"/>
      <c r="E608" s="120"/>
      <c r="F608" s="120"/>
      <c r="G608" s="120"/>
    </row>
    <row r="609" spans="1:7" ht="12.75">
      <c r="A609" s="134"/>
      <c r="B609" s="134"/>
      <c r="C609" s="120"/>
      <c r="D609" s="120"/>
      <c r="E609" s="120"/>
      <c r="F609" s="120"/>
      <c r="G609" s="120"/>
    </row>
    <row r="610" spans="1:7" ht="12.75">
      <c r="A610" s="134"/>
      <c r="B610" s="134"/>
      <c r="C610" s="120"/>
      <c r="D610" s="120"/>
      <c r="E610" s="120"/>
      <c r="F610" s="120"/>
      <c r="G610" s="120"/>
    </row>
    <row r="611" spans="1:7" ht="12.75">
      <c r="A611" s="134"/>
      <c r="B611" s="134"/>
      <c r="C611" s="120"/>
      <c r="D611" s="120"/>
      <c r="E611" s="120"/>
      <c r="F611" s="120"/>
      <c r="G611" s="120"/>
    </row>
    <row r="612" spans="1:7" ht="12.75">
      <c r="A612" s="134"/>
      <c r="B612" s="134"/>
      <c r="C612" s="120"/>
      <c r="D612" s="120"/>
      <c r="E612" s="120"/>
      <c r="F612" s="120"/>
      <c r="G612" s="120"/>
    </row>
    <row r="613" spans="1:7" ht="12.75">
      <c r="A613" s="134"/>
      <c r="B613" s="134"/>
      <c r="C613" s="120"/>
      <c r="D613" s="120"/>
      <c r="E613" s="120"/>
      <c r="F613" s="120"/>
      <c r="G613" s="120"/>
    </row>
    <row r="614" spans="1:7" ht="12.75">
      <c r="A614" s="134"/>
      <c r="B614" s="134"/>
      <c r="C614" s="120"/>
      <c r="D614" s="120"/>
      <c r="E614" s="120"/>
      <c r="F614" s="120"/>
      <c r="G614" s="120"/>
    </row>
    <row r="615" spans="1:7" ht="12.75">
      <c r="A615" s="134"/>
      <c r="B615" s="134"/>
      <c r="C615" s="120"/>
      <c r="D615" s="120"/>
      <c r="E615" s="120"/>
      <c r="F615" s="120"/>
      <c r="G615" s="120"/>
    </row>
    <row r="616" spans="1:7" ht="12.75">
      <c r="A616" s="134"/>
      <c r="B616" s="134"/>
      <c r="C616" s="120"/>
      <c r="D616" s="120"/>
      <c r="E616" s="120"/>
      <c r="F616" s="120"/>
      <c r="G616" s="120"/>
    </row>
    <row r="617" spans="1:7" ht="12.75">
      <c r="A617" s="134"/>
      <c r="B617" s="134"/>
      <c r="C617" s="120"/>
      <c r="D617" s="120"/>
      <c r="E617" s="120"/>
      <c r="F617" s="120"/>
      <c r="G617" s="120"/>
    </row>
    <row r="618" spans="1:7" ht="12.75">
      <c r="A618" s="134"/>
      <c r="B618" s="134"/>
      <c r="C618" s="120"/>
      <c r="D618" s="120"/>
      <c r="E618" s="120"/>
      <c r="F618" s="120"/>
      <c r="G618" s="120"/>
    </row>
    <row r="619" spans="1:7" ht="12.75">
      <c r="A619" s="134"/>
      <c r="B619" s="134"/>
      <c r="C619" s="120"/>
      <c r="D619" s="120"/>
      <c r="E619" s="120"/>
      <c r="F619" s="120"/>
      <c r="G619" s="120"/>
    </row>
    <row r="620" spans="1:7" ht="12.75">
      <c r="A620" s="134"/>
      <c r="B620" s="134"/>
      <c r="C620" s="120"/>
      <c r="D620" s="120"/>
      <c r="E620" s="120"/>
      <c r="F620" s="120"/>
      <c r="G620" s="120"/>
    </row>
    <row r="621" spans="1:7" ht="12.75">
      <c r="A621" s="134"/>
      <c r="B621" s="134"/>
      <c r="C621" s="120"/>
      <c r="D621" s="120"/>
      <c r="E621" s="120"/>
      <c r="F621" s="120"/>
      <c r="G621" s="120"/>
    </row>
    <row r="622" spans="1:7" ht="12.75">
      <c r="A622" s="134"/>
      <c r="B622" s="134"/>
      <c r="C622" s="120"/>
      <c r="D622" s="120"/>
      <c r="E622" s="120"/>
      <c r="F622" s="120"/>
      <c r="G622" s="120"/>
    </row>
    <row r="623" spans="1:7" ht="12.75">
      <c r="A623" s="134"/>
      <c r="B623" s="134"/>
      <c r="C623" s="120"/>
      <c r="D623" s="120"/>
      <c r="E623" s="120"/>
      <c r="F623" s="120"/>
      <c r="G623" s="120"/>
    </row>
    <row r="624" spans="1:7" ht="12.75">
      <c r="A624" s="134"/>
      <c r="B624" s="134"/>
      <c r="C624" s="120"/>
      <c r="D624" s="120"/>
      <c r="E624" s="120"/>
      <c r="F624" s="120"/>
      <c r="G624" s="120"/>
    </row>
    <row r="625" spans="1:7" ht="12.75">
      <c r="A625" s="134"/>
      <c r="B625" s="134"/>
      <c r="C625" s="120"/>
      <c r="D625" s="120"/>
      <c r="E625" s="120"/>
      <c r="F625" s="120"/>
      <c r="G625" s="120"/>
    </row>
    <row r="626" spans="1:7" ht="12.75">
      <c r="A626" s="134"/>
      <c r="B626" s="134"/>
      <c r="C626" s="120"/>
      <c r="D626" s="120"/>
      <c r="E626" s="120"/>
      <c r="F626" s="120"/>
      <c r="G626" s="120"/>
    </row>
    <row r="627" spans="1:7" ht="12.75">
      <c r="A627" s="134"/>
      <c r="B627" s="134"/>
      <c r="C627" s="120"/>
      <c r="D627" s="120"/>
      <c r="E627" s="120"/>
      <c r="F627" s="120"/>
      <c r="G627" s="120"/>
    </row>
    <row r="628" spans="1:7" ht="12.75">
      <c r="A628" s="134"/>
      <c r="B628" s="134"/>
      <c r="C628" s="120"/>
      <c r="D628" s="120"/>
      <c r="E628" s="120"/>
      <c r="F628" s="120"/>
      <c r="G628" s="120"/>
    </row>
    <row r="629" spans="1:7" ht="12.75">
      <c r="A629" s="134"/>
      <c r="B629" s="134"/>
      <c r="C629" s="120"/>
      <c r="D629" s="120"/>
      <c r="E629" s="120"/>
      <c r="F629" s="120"/>
      <c r="G629" s="120"/>
    </row>
    <row r="630" spans="1:7" ht="12.75">
      <c r="A630" s="134"/>
      <c r="B630" s="134"/>
      <c r="C630" s="120"/>
      <c r="D630" s="120"/>
      <c r="E630" s="120"/>
      <c r="F630" s="120"/>
      <c r="G630" s="120"/>
    </row>
    <row r="631" spans="1:7" ht="12.75">
      <c r="A631" s="134"/>
      <c r="B631" s="134"/>
      <c r="C631" s="120"/>
      <c r="D631" s="120"/>
      <c r="E631" s="120"/>
      <c r="F631" s="120"/>
      <c r="G631" s="120"/>
    </row>
    <row r="632" spans="1:7" ht="12.75">
      <c r="A632" s="134"/>
      <c r="B632" s="134"/>
      <c r="C632" s="120"/>
      <c r="D632" s="120"/>
      <c r="E632" s="120"/>
      <c r="F632" s="120"/>
      <c r="G632" s="120"/>
    </row>
    <row r="633" spans="1:7" ht="12.75">
      <c r="A633" s="134"/>
      <c r="B633" s="134"/>
      <c r="C633" s="120"/>
      <c r="D633" s="120"/>
      <c r="E633" s="120"/>
      <c r="F633" s="120"/>
      <c r="G633" s="120"/>
    </row>
    <row r="634" spans="1:7" ht="12.75">
      <c r="A634" s="134"/>
      <c r="B634" s="134"/>
      <c r="C634" s="120"/>
      <c r="D634" s="120"/>
      <c r="E634" s="120"/>
      <c r="F634" s="120"/>
      <c r="G634" s="120"/>
    </row>
    <row r="635" spans="1:7" ht="12.75">
      <c r="A635" s="134"/>
      <c r="B635" s="134"/>
      <c r="C635" s="120"/>
      <c r="D635" s="120"/>
      <c r="E635" s="120"/>
      <c r="F635" s="120"/>
      <c r="G635" s="120"/>
    </row>
    <row r="636" spans="1:7" ht="12.75">
      <c r="A636" s="134"/>
      <c r="B636" s="134"/>
      <c r="C636" s="120"/>
      <c r="D636" s="120"/>
      <c r="E636" s="120"/>
      <c r="F636" s="120"/>
      <c r="G636" s="120"/>
    </row>
    <row r="637" spans="1:7" ht="12.75">
      <c r="A637" s="134"/>
      <c r="B637" s="134"/>
      <c r="C637" s="120"/>
      <c r="D637" s="120"/>
      <c r="E637" s="120"/>
      <c r="F637" s="120"/>
      <c r="G637" s="120"/>
    </row>
    <row r="638" spans="1:7" ht="12.75">
      <c r="A638" s="134"/>
      <c r="B638" s="134"/>
      <c r="C638" s="120"/>
      <c r="D638" s="120"/>
      <c r="E638" s="120"/>
      <c r="F638" s="120"/>
      <c r="G638" s="120"/>
    </row>
    <row r="639" spans="1:7" ht="12.75">
      <c r="A639" s="134"/>
      <c r="B639" s="134"/>
      <c r="C639" s="120"/>
      <c r="D639" s="120"/>
      <c r="E639" s="120"/>
      <c r="F639" s="120"/>
      <c r="G639" s="120"/>
    </row>
    <row r="640" spans="1:7" ht="12.75">
      <c r="A640" s="134"/>
      <c r="B640" s="134"/>
      <c r="C640" s="120"/>
      <c r="D640" s="120"/>
      <c r="E640" s="120"/>
      <c r="F640" s="120"/>
      <c r="G640" s="120"/>
    </row>
    <row r="641" spans="1:7" ht="12.75">
      <c r="A641" s="134"/>
      <c r="B641" s="134"/>
      <c r="C641" s="120"/>
      <c r="D641" s="120"/>
      <c r="E641" s="120"/>
      <c r="F641" s="120"/>
      <c r="G641" s="120"/>
    </row>
    <row r="642" spans="1:7" ht="12.75">
      <c r="A642" s="134"/>
      <c r="B642" s="134"/>
      <c r="C642" s="120"/>
      <c r="D642" s="120"/>
      <c r="E642" s="120"/>
      <c r="F642" s="120"/>
      <c r="G642" s="120"/>
    </row>
    <row r="643" spans="1:7" ht="12.75">
      <c r="A643" s="134"/>
      <c r="B643" s="134"/>
      <c r="C643" s="120"/>
      <c r="D643" s="120"/>
      <c r="E643" s="120"/>
      <c r="F643" s="120"/>
      <c r="G643" s="120"/>
    </row>
    <row r="644" spans="1:7" ht="12.75">
      <c r="A644" s="134"/>
      <c r="B644" s="134"/>
      <c r="C644" s="120"/>
      <c r="D644" s="120"/>
      <c r="E644" s="120"/>
      <c r="F644" s="120"/>
      <c r="G644" s="120"/>
    </row>
    <row r="645" spans="1:7" ht="12.75">
      <c r="A645" s="134"/>
      <c r="B645" s="134"/>
      <c r="C645" s="120"/>
      <c r="D645" s="120"/>
      <c r="E645" s="120"/>
      <c r="F645" s="120"/>
      <c r="G645" s="120"/>
    </row>
    <row r="646" spans="1:7" ht="12.75">
      <c r="A646" s="134"/>
      <c r="B646" s="134"/>
      <c r="C646" s="120"/>
      <c r="D646" s="120"/>
      <c r="E646" s="120"/>
      <c r="F646" s="120"/>
      <c r="G646" s="120"/>
    </row>
    <row r="647" spans="1:7" ht="12.75">
      <c r="A647" s="134"/>
      <c r="B647" s="134"/>
      <c r="C647" s="120"/>
      <c r="D647" s="120"/>
      <c r="E647" s="120"/>
      <c r="F647" s="120"/>
      <c r="G647" s="120"/>
    </row>
    <row r="648" spans="1:7" ht="12.75">
      <c r="A648" s="134"/>
      <c r="B648" s="134"/>
      <c r="C648" s="120"/>
      <c r="D648" s="120"/>
      <c r="E648" s="120"/>
      <c r="F648" s="120"/>
      <c r="G648" s="120"/>
    </row>
    <row r="649" spans="1:7" ht="12.75">
      <c r="A649" s="134"/>
      <c r="B649" s="134"/>
      <c r="C649" s="120"/>
      <c r="D649" s="120"/>
      <c r="E649" s="120"/>
      <c r="F649" s="120"/>
      <c r="G649" s="120"/>
    </row>
    <row r="650" spans="1:7" ht="12.75">
      <c r="A650" s="134"/>
      <c r="B650" s="134"/>
      <c r="C650" s="120"/>
      <c r="D650" s="120"/>
      <c r="E650" s="120"/>
      <c r="F650" s="120"/>
      <c r="G650" s="120"/>
    </row>
    <row r="651" spans="1:7" ht="12.75">
      <c r="A651" s="134"/>
      <c r="B651" s="134"/>
      <c r="C651" s="120"/>
      <c r="D651" s="120"/>
      <c r="E651" s="120"/>
      <c r="F651" s="120"/>
      <c r="G651" s="120"/>
    </row>
    <row r="652" spans="1:7" ht="12.75">
      <c r="A652" s="134"/>
      <c r="B652" s="134"/>
      <c r="C652" s="120"/>
      <c r="D652" s="120"/>
      <c r="E652" s="120"/>
      <c r="F652" s="120"/>
      <c r="G652" s="120"/>
    </row>
    <row r="653" spans="1:7" ht="12.75">
      <c r="A653" s="134"/>
      <c r="B653" s="134"/>
      <c r="C653" s="120"/>
      <c r="D653" s="120"/>
      <c r="E653" s="120"/>
      <c r="F653" s="120"/>
      <c r="G653" s="120"/>
    </row>
    <row r="654" spans="1:7" ht="12.75">
      <c r="A654" s="134"/>
      <c r="B654" s="134"/>
      <c r="C654" s="120"/>
      <c r="D654" s="120"/>
      <c r="E654" s="120"/>
      <c r="F654" s="120"/>
      <c r="G654" s="120"/>
    </row>
    <row r="655" spans="1:7" ht="12.75">
      <c r="A655" s="134"/>
      <c r="B655" s="134"/>
      <c r="C655" s="120"/>
      <c r="D655" s="120"/>
      <c r="E655" s="120"/>
      <c r="F655" s="120"/>
      <c r="G655" s="120"/>
    </row>
    <row r="656" spans="1:7" ht="12.75">
      <c r="A656" s="134"/>
      <c r="B656" s="134"/>
      <c r="C656" s="120"/>
      <c r="D656" s="120"/>
      <c r="E656" s="120"/>
      <c r="F656" s="120"/>
      <c r="G656" s="120"/>
    </row>
    <row r="657" spans="1:7" ht="12.75">
      <c r="A657" s="134"/>
      <c r="B657" s="134"/>
      <c r="C657" s="120"/>
      <c r="D657" s="120"/>
      <c r="E657" s="120"/>
      <c r="F657" s="120"/>
      <c r="G657" s="120"/>
    </row>
    <row r="658" spans="1:7" ht="12.75">
      <c r="A658" s="134"/>
      <c r="B658" s="134"/>
      <c r="C658" s="120"/>
      <c r="D658" s="120"/>
      <c r="E658" s="120"/>
      <c r="F658" s="120"/>
      <c r="G658" s="120"/>
    </row>
    <row r="659" spans="1:7" ht="12.75">
      <c r="A659" s="134"/>
      <c r="B659" s="134"/>
      <c r="C659" s="120"/>
      <c r="D659" s="120"/>
      <c r="E659" s="120"/>
      <c r="F659" s="120"/>
      <c r="G659" s="120"/>
    </row>
    <row r="660" spans="1:7" ht="12.75">
      <c r="A660" s="134"/>
      <c r="B660" s="134"/>
      <c r="C660" s="120"/>
      <c r="D660" s="120"/>
      <c r="E660" s="120"/>
      <c r="F660" s="120"/>
      <c r="G660" s="120"/>
    </row>
    <row r="661" spans="1:7" ht="12.75">
      <c r="A661" s="134"/>
      <c r="B661" s="134"/>
      <c r="C661" s="120"/>
      <c r="D661" s="120"/>
      <c r="E661" s="120"/>
      <c r="F661" s="120"/>
      <c r="G661" s="120"/>
    </row>
    <row r="662" spans="1:7" ht="12.75">
      <c r="A662" s="134"/>
      <c r="B662" s="134"/>
      <c r="C662" s="120"/>
      <c r="D662" s="120"/>
      <c r="E662" s="120"/>
      <c r="F662" s="120"/>
      <c r="G662" s="120"/>
    </row>
    <row r="663" spans="1:7" ht="12.75">
      <c r="A663" s="134"/>
      <c r="B663" s="134"/>
      <c r="C663" s="120"/>
      <c r="D663" s="120"/>
      <c r="E663" s="120"/>
      <c r="F663" s="120"/>
      <c r="G663" s="120"/>
    </row>
    <row r="664" spans="1:7" ht="12.75">
      <c r="A664" s="134"/>
      <c r="B664" s="134"/>
      <c r="C664" s="120"/>
      <c r="D664" s="120"/>
      <c r="E664" s="120"/>
      <c r="F664" s="120"/>
      <c r="G664" s="120"/>
    </row>
    <row r="665" spans="1:7" ht="12.75">
      <c r="A665" s="134"/>
      <c r="B665" s="134"/>
      <c r="C665" s="120"/>
      <c r="D665" s="120"/>
      <c r="E665" s="120"/>
      <c r="F665" s="120"/>
      <c r="G665" s="120"/>
    </row>
    <row r="666" spans="1:7" ht="12.75">
      <c r="A666" s="134"/>
      <c r="B666" s="134"/>
      <c r="C666" s="120"/>
      <c r="D666" s="120"/>
      <c r="E666" s="120"/>
      <c r="F666" s="120"/>
      <c r="G666" s="120"/>
    </row>
    <row r="667" spans="1:7" ht="12.75">
      <c r="A667" s="134"/>
      <c r="B667" s="134"/>
      <c r="C667" s="120"/>
      <c r="D667" s="120"/>
      <c r="E667" s="120"/>
      <c r="F667" s="120"/>
      <c r="G667" s="120"/>
    </row>
    <row r="668" spans="1:7" ht="12.75">
      <c r="A668" s="134"/>
      <c r="B668" s="134"/>
      <c r="C668" s="120"/>
      <c r="D668" s="120"/>
      <c r="E668" s="120"/>
      <c r="F668" s="120"/>
      <c r="G668" s="120"/>
    </row>
    <row r="669" spans="1:7" ht="12.75">
      <c r="A669" s="134"/>
      <c r="B669" s="134"/>
      <c r="C669" s="120"/>
      <c r="D669" s="120"/>
      <c r="E669" s="120"/>
      <c r="F669" s="120"/>
      <c r="G669" s="120"/>
    </row>
    <row r="670" spans="1:7" ht="12.75">
      <c r="A670" s="134"/>
      <c r="B670" s="134"/>
      <c r="C670" s="120"/>
      <c r="D670" s="120"/>
      <c r="E670" s="120"/>
      <c r="F670" s="120"/>
      <c r="G670" s="120"/>
    </row>
    <row r="671" spans="1:7" ht="12.75">
      <c r="A671" s="134"/>
      <c r="B671" s="134"/>
      <c r="C671" s="120"/>
      <c r="D671" s="120"/>
      <c r="E671" s="120"/>
      <c r="F671" s="120"/>
      <c r="G671" s="120"/>
    </row>
    <row r="672" spans="1:7" ht="12.75">
      <c r="A672" s="134"/>
      <c r="B672" s="134"/>
      <c r="C672" s="120"/>
      <c r="D672" s="120"/>
      <c r="E672" s="120"/>
      <c r="F672" s="120"/>
      <c r="G672" s="120"/>
    </row>
    <row r="673" spans="1:7" ht="12.75">
      <c r="A673" s="134"/>
      <c r="B673" s="134"/>
      <c r="C673" s="120"/>
      <c r="D673" s="120"/>
      <c r="E673" s="120"/>
      <c r="F673" s="120"/>
      <c r="G673" s="120"/>
    </row>
    <row r="674" spans="1:7" ht="12.75">
      <c r="A674" s="134"/>
      <c r="B674" s="134"/>
      <c r="C674" s="120"/>
      <c r="D674" s="120"/>
      <c r="E674" s="120"/>
      <c r="F674" s="120"/>
      <c r="G674" s="120"/>
    </row>
    <row r="675" spans="1:7" ht="12.75">
      <c r="A675" s="134"/>
      <c r="B675" s="134"/>
      <c r="C675" s="120"/>
      <c r="D675" s="120"/>
      <c r="E675" s="120"/>
      <c r="F675" s="120"/>
      <c r="G675" s="120"/>
    </row>
    <row r="676" spans="1:7" ht="12.75">
      <c r="A676" s="134"/>
      <c r="B676" s="134"/>
      <c r="C676" s="120"/>
      <c r="D676" s="120"/>
      <c r="E676" s="120"/>
      <c r="F676" s="120"/>
      <c r="G676" s="120"/>
    </row>
    <row r="677" spans="1:7" ht="12.75">
      <c r="A677" s="134"/>
      <c r="B677" s="134"/>
      <c r="C677" s="120"/>
      <c r="D677" s="120"/>
      <c r="E677" s="120"/>
      <c r="F677" s="120"/>
      <c r="G677" s="120"/>
    </row>
    <row r="678" spans="1:7" ht="12.75">
      <c r="A678" s="134"/>
      <c r="B678" s="134"/>
      <c r="C678" s="120"/>
      <c r="D678" s="120"/>
      <c r="E678" s="120"/>
      <c r="F678" s="120"/>
      <c r="G678" s="120"/>
    </row>
    <row r="679" spans="1:7" ht="12.75">
      <c r="A679" s="134"/>
      <c r="B679" s="134"/>
      <c r="C679" s="120"/>
      <c r="D679" s="120"/>
      <c r="E679" s="120"/>
      <c r="F679" s="120"/>
      <c r="G679" s="120"/>
    </row>
    <row r="680" spans="1:7" ht="12.75">
      <c r="A680" s="134"/>
      <c r="B680" s="134"/>
      <c r="C680" s="120"/>
      <c r="D680" s="120"/>
      <c r="E680" s="120"/>
      <c r="F680" s="120"/>
      <c r="G680" s="120"/>
    </row>
    <row r="681" spans="1:7" ht="12.75">
      <c r="A681" s="134"/>
      <c r="B681" s="134"/>
      <c r="C681" s="120"/>
      <c r="D681" s="120"/>
      <c r="E681" s="120"/>
      <c r="F681" s="120"/>
      <c r="G681" s="120"/>
    </row>
    <row r="682" spans="1:7" ht="12.75">
      <c r="A682" s="134"/>
      <c r="B682" s="134"/>
      <c r="C682" s="120"/>
      <c r="D682" s="120"/>
      <c r="E682" s="120"/>
      <c r="F682" s="120"/>
      <c r="G682" s="120"/>
    </row>
    <row r="683" spans="1:7" ht="12.75">
      <c r="A683" s="134"/>
      <c r="B683" s="134"/>
      <c r="C683" s="120"/>
      <c r="D683" s="120"/>
      <c r="E683" s="120"/>
      <c r="F683" s="120"/>
      <c r="G683" s="120"/>
    </row>
    <row r="684" spans="1:7" ht="12.75">
      <c r="A684" s="134"/>
      <c r="B684" s="134"/>
      <c r="C684" s="120"/>
      <c r="D684" s="120"/>
      <c r="E684" s="120"/>
      <c r="F684" s="120"/>
      <c r="G684" s="120"/>
    </row>
    <row r="685" spans="1:7" ht="12.75">
      <c r="A685" s="134"/>
      <c r="B685" s="134"/>
      <c r="C685" s="120"/>
      <c r="D685" s="120"/>
      <c r="E685" s="120"/>
      <c r="F685" s="120"/>
      <c r="G685" s="120"/>
    </row>
    <row r="686" spans="1:7" ht="12.75">
      <c r="A686" s="134"/>
      <c r="B686" s="134"/>
      <c r="C686" s="120"/>
      <c r="D686" s="120"/>
      <c r="E686" s="120"/>
      <c r="F686" s="120"/>
      <c r="G686" s="120"/>
    </row>
    <row r="687" spans="1:7" ht="12.75">
      <c r="A687" s="134"/>
      <c r="B687" s="134"/>
      <c r="C687" s="120"/>
      <c r="D687" s="120"/>
      <c r="E687" s="120"/>
      <c r="F687" s="120"/>
      <c r="G687" s="120"/>
    </row>
    <row r="688" spans="1:7" ht="12.75">
      <c r="A688" s="134"/>
      <c r="B688" s="134"/>
      <c r="C688" s="120"/>
      <c r="D688" s="120"/>
      <c r="E688" s="120"/>
      <c r="F688" s="120"/>
      <c r="G688" s="120"/>
    </row>
    <row r="689" spans="1:7" ht="12.75">
      <c r="A689" s="134"/>
      <c r="B689" s="134"/>
      <c r="C689" s="120"/>
      <c r="D689" s="120"/>
      <c r="E689" s="120"/>
      <c r="F689" s="120"/>
      <c r="G689" s="120"/>
    </row>
    <row r="690" spans="1:7" ht="12.75">
      <c r="A690" s="134"/>
      <c r="B690" s="134"/>
      <c r="C690" s="120"/>
      <c r="D690" s="120"/>
      <c r="E690" s="120"/>
      <c r="F690" s="120"/>
      <c r="G690" s="120"/>
    </row>
    <row r="691" spans="1:7" ht="12.75">
      <c r="A691" s="134"/>
      <c r="B691" s="134"/>
      <c r="C691" s="120"/>
      <c r="D691" s="120"/>
      <c r="E691" s="120"/>
      <c r="F691" s="120"/>
      <c r="G691" s="120"/>
    </row>
    <row r="692" spans="1:7" ht="12.75">
      <c r="A692" s="134"/>
      <c r="B692" s="134"/>
      <c r="C692" s="120"/>
      <c r="D692" s="120"/>
      <c r="E692" s="120"/>
      <c r="F692" s="120"/>
      <c r="G692" s="120"/>
    </row>
    <row r="693" spans="1:7" ht="12.75">
      <c r="A693" s="134"/>
      <c r="B693" s="134"/>
      <c r="C693" s="120"/>
      <c r="D693" s="120"/>
      <c r="E693" s="120"/>
      <c r="F693" s="120"/>
      <c r="G693" s="120"/>
    </row>
    <row r="694" spans="1:7" ht="12.75">
      <c r="A694" s="134"/>
      <c r="B694" s="134"/>
      <c r="C694" s="120"/>
      <c r="D694" s="120"/>
      <c r="E694" s="120"/>
      <c r="F694" s="120"/>
      <c r="G694" s="120"/>
    </row>
    <row r="695" spans="1:7" ht="12.75">
      <c r="A695" s="134"/>
      <c r="B695" s="134"/>
      <c r="C695" s="120"/>
      <c r="D695" s="120"/>
      <c r="E695" s="120"/>
      <c r="F695" s="120"/>
      <c r="G695" s="120"/>
    </row>
    <row r="696" spans="1:7" ht="12.75">
      <c r="A696" s="134"/>
      <c r="B696" s="134"/>
      <c r="C696" s="120"/>
      <c r="D696" s="120"/>
      <c r="E696" s="120"/>
      <c r="F696" s="120"/>
      <c r="G696" s="120"/>
    </row>
    <row r="697" spans="1:7" ht="12.75">
      <c r="A697" s="134"/>
      <c r="B697" s="134"/>
      <c r="C697" s="120"/>
      <c r="D697" s="120"/>
      <c r="E697" s="120"/>
      <c r="F697" s="120"/>
      <c r="G697" s="120"/>
    </row>
    <row r="698" spans="1:7" ht="12.75">
      <c r="A698" s="134"/>
      <c r="B698" s="134"/>
      <c r="C698" s="120"/>
      <c r="D698" s="120"/>
      <c r="E698" s="120"/>
      <c r="F698" s="120"/>
      <c r="G698" s="120"/>
    </row>
    <row r="699" spans="1:7" ht="12.75">
      <c r="A699" s="134"/>
      <c r="B699" s="134"/>
      <c r="C699" s="120"/>
      <c r="D699" s="120"/>
      <c r="E699" s="120"/>
      <c r="F699" s="120"/>
      <c r="G699" s="120"/>
    </row>
    <row r="700" spans="1:7" ht="12.75">
      <c r="A700" s="134"/>
      <c r="B700" s="134"/>
      <c r="C700" s="120"/>
      <c r="D700" s="120"/>
      <c r="E700" s="120"/>
      <c r="F700" s="120"/>
      <c r="G700" s="120"/>
    </row>
    <row r="701" spans="1:7" ht="12.75">
      <c r="A701" s="134"/>
      <c r="B701" s="134"/>
      <c r="C701" s="120"/>
      <c r="D701" s="120"/>
      <c r="E701" s="120"/>
      <c r="F701" s="120"/>
      <c r="G701" s="120"/>
    </row>
    <row r="702" spans="1:7" ht="12.75">
      <c r="A702" s="134"/>
      <c r="B702" s="134"/>
      <c r="C702" s="120"/>
      <c r="D702" s="120"/>
      <c r="E702" s="120"/>
      <c r="F702" s="120"/>
      <c r="G702" s="120"/>
    </row>
    <row r="703" spans="1:7" ht="12.75">
      <c r="A703" s="134"/>
      <c r="B703" s="134"/>
      <c r="C703" s="120"/>
      <c r="D703" s="120"/>
      <c r="E703" s="120"/>
      <c r="F703" s="120"/>
      <c r="G703" s="120"/>
    </row>
    <row r="704" spans="1:7" ht="12.75">
      <c r="A704" s="134"/>
      <c r="B704" s="134"/>
      <c r="C704" s="120"/>
      <c r="D704" s="120"/>
      <c r="E704" s="120"/>
      <c r="F704" s="120"/>
      <c r="G704" s="120"/>
    </row>
    <row r="705" spans="1:7" ht="12.75">
      <c r="A705" s="134"/>
      <c r="B705" s="134"/>
      <c r="C705" s="120"/>
      <c r="D705" s="120"/>
      <c r="E705" s="120"/>
      <c r="F705" s="120"/>
      <c r="G705" s="120"/>
    </row>
    <row r="706" spans="1:7" ht="12.75">
      <c r="A706" s="134"/>
      <c r="B706" s="134"/>
      <c r="C706" s="120"/>
      <c r="D706" s="120"/>
      <c r="E706" s="120"/>
      <c r="F706" s="120"/>
      <c r="G706" s="120"/>
    </row>
    <row r="707" spans="1:7" ht="12.75">
      <c r="A707" s="134"/>
      <c r="B707" s="134"/>
      <c r="C707" s="120"/>
      <c r="D707" s="120"/>
      <c r="E707" s="120"/>
      <c r="F707" s="120"/>
      <c r="G707" s="120"/>
    </row>
    <row r="708" spans="1:7" ht="12.75">
      <c r="A708" s="134"/>
      <c r="B708" s="134"/>
      <c r="C708" s="120"/>
      <c r="D708" s="120"/>
      <c r="E708" s="120"/>
      <c r="F708" s="120"/>
      <c r="G708" s="120"/>
    </row>
    <row r="709" spans="1:7" ht="12.75">
      <c r="A709" s="134"/>
      <c r="B709" s="134"/>
      <c r="C709" s="120"/>
      <c r="D709" s="120"/>
      <c r="E709" s="120"/>
      <c r="F709" s="120"/>
      <c r="G709" s="120"/>
    </row>
    <row r="710" spans="1:7" ht="12.75">
      <c r="A710" s="134"/>
      <c r="B710" s="134"/>
      <c r="C710" s="120"/>
      <c r="D710" s="120"/>
      <c r="E710" s="120"/>
      <c r="F710" s="120"/>
      <c r="G710" s="120"/>
    </row>
    <row r="711" spans="1:7" ht="12.75">
      <c r="A711" s="134"/>
      <c r="B711" s="134"/>
      <c r="C711" s="120"/>
      <c r="D711" s="120"/>
      <c r="E711" s="120"/>
      <c r="F711" s="120"/>
      <c r="G711" s="120"/>
    </row>
    <row r="712" spans="1:7" ht="12.75">
      <c r="A712" s="134"/>
      <c r="B712" s="134"/>
      <c r="C712" s="120"/>
      <c r="D712" s="120"/>
      <c r="E712" s="120"/>
      <c r="F712" s="120"/>
      <c r="G712" s="120"/>
    </row>
    <row r="713" spans="1:7" ht="12.75">
      <c r="A713" s="134"/>
      <c r="B713" s="134"/>
      <c r="C713" s="120"/>
      <c r="D713" s="120"/>
      <c r="E713" s="120"/>
      <c r="F713" s="120"/>
      <c r="G713" s="120"/>
    </row>
    <row r="714" spans="1:7" ht="12.75">
      <c r="A714" s="134"/>
      <c r="B714" s="134"/>
      <c r="C714" s="120"/>
      <c r="D714" s="120"/>
      <c r="E714" s="120"/>
      <c r="F714" s="120"/>
      <c r="G714" s="120"/>
    </row>
    <row r="715" spans="1:7" ht="12.75">
      <c r="A715" s="134"/>
      <c r="B715" s="134"/>
      <c r="C715" s="120"/>
      <c r="D715" s="120"/>
      <c r="E715" s="120"/>
      <c r="F715" s="120"/>
      <c r="G715" s="120"/>
    </row>
    <row r="716" spans="1:7" ht="12.75">
      <c r="A716" s="134"/>
      <c r="B716" s="134"/>
      <c r="C716" s="120"/>
      <c r="D716" s="120"/>
      <c r="E716" s="120"/>
      <c r="F716" s="120"/>
      <c r="G716" s="120"/>
    </row>
    <row r="717" spans="1:7" ht="12.75">
      <c r="A717" s="134"/>
      <c r="B717" s="134"/>
      <c r="C717" s="120"/>
      <c r="D717" s="120"/>
      <c r="E717" s="120"/>
      <c r="F717" s="120"/>
      <c r="G717" s="120"/>
    </row>
    <row r="718" spans="1:7" ht="12.75">
      <c r="A718" s="134"/>
      <c r="B718" s="134"/>
      <c r="C718" s="120"/>
      <c r="D718" s="120"/>
      <c r="E718" s="120"/>
      <c r="F718" s="120"/>
      <c r="G718" s="120"/>
    </row>
    <row r="719" spans="1:7" ht="12.75">
      <c r="A719" s="134"/>
      <c r="B719" s="134"/>
      <c r="C719" s="120"/>
      <c r="D719" s="120"/>
      <c r="E719" s="120"/>
      <c r="F719" s="120"/>
      <c r="G719" s="120"/>
    </row>
    <row r="720" spans="1:7" ht="12.75">
      <c r="A720" s="134"/>
      <c r="B720" s="134"/>
      <c r="C720" s="120"/>
      <c r="D720" s="120"/>
      <c r="E720" s="120"/>
      <c r="F720" s="120"/>
      <c r="G720" s="120"/>
    </row>
    <row r="721" spans="1:7" ht="12.75">
      <c r="A721" s="134"/>
      <c r="B721" s="134"/>
      <c r="C721" s="120"/>
      <c r="D721" s="120"/>
      <c r="E721" s="120"/>
      <c r="F721" s="120"/>
      <c r="G721" s="120"/>
    </row>
    <row r="722" spans="1:7" ht="12.75">
      <c r="A722" s="134"/>
      <c r="B722" s="134"/>
      <c r="C722" s="120"/>
      <c r="D722" s="120"/>
      <c r="E722" s="120"/>
      <c r="F722" s="120"/>
      <c r="G722" s="120"/>
    </row>
    <row r="723" spans="1:7" ht="12.75">
      <c r="A723" s="134"/>
      <c r="B723" s="134"/>
      <c r="C723" s="120"/>
      <c r="D723" s="120"/>
      <c r="E723" s="120"/>
      <c r="F723" s="120"/>
      <c r="G723" s="120"/>
    </row>
    <row r="724" spans="1:7" ht="12.75">
      <c r="A724" s="134"/>
      <c r="B724" s="134"/>
      <c r="C724" s="120"/>
      <c r="D724" s="120"/>
      <c r="E724" s="120"/>
      <c r="F724" s="120"/>
      <c r="G724" s="120"/>
    </row>
    <row r="725" spans="1:7" ht="12.75">
      <c r="A725" s="134"/>
      <c r="B725" s="134"/>
      <c r="C725" s="120"/>
      <c r="D725" s="120"/>
      <c r="E725" s="120"/>
      <c r="F725" s="120"/>
      <c r="G725" s="120"/>
    </row>
    <row r="726" spans="1:7" ht="12.75">
      <c r="A726" s="134"/>
      <c r="B726" s="134"/>
      <c r="C726" s="120"/>
      <c r="D726" s="120"/>
      <c r="E726" s="120"/>
      <c r="F726" s="120"/>
      <c r="G726" s="120"/>
    </row>
    <row r="727" spans="1:7" ht="12.75">
      <c r="A727" s="134"/>
      <c r="B727" s="134"/>
      <c r="C727" s="120"/>
      <c r="D727" s="120"/>
      <c r="E727" s="120"/>
      <c r="F727" s="120"/>
      <c r="G727" s="120"/>
    </row>
    <row r="728" spans="1:7" ht="12.75">
      <c r="A728" s="134"/>
      <c r="B728" s="134"/>
      <c r="C728" s="120"/>
      <c r="D728" s="120"/>
      <c r="E728" s="120"/>
      <c r="F728" s="120"/>
      <c r="G728" s="120"/>
    </row>
    <row r="729" spans="1:7" ht="12.75">
      <c r="A729" s="134"/>
      <c r="B729" s="134"/>
      <c r="C729" s="120"/>
      <c r="D729" s="120"/>
      <c r="E729" s="120"/>
      <c r="F729" s="120"/>
      <c r="G729" s="120"/>
    </row>
    <row r="730" spans="1:7" ht="12.75">
      <c r="A730" s="134"/>
      <c r="B730" s="134"/>
      <c r="C730" s="120"/>
      <c r="D730" s="120"/>
      <c r="E730" s="120"/>
      <c r="F730" s="120"/>
      <c r="G730" s="120"/>
    </row>
    <row r="731" spans="1:7" ht="12.75">
      <c r="A731" s="134"/>
      <c r="B731" s="134"/>
      <c r="C731" s="120"/>
      <c r="D731" s="120"/>
      <c r="E731" s="120"/>
      <c r="F731" s="120"/>
      <c r="G731" s="120"/>
    </row>
    <row r="732" spans="1:7" ht="12.75">
      <c r="A732" s="134"/>
      <c r="B732" s="134"/>
      <c r="C732" s="120"/>
      <c r="D732" s="120"/>
      <c r="E732" s="120"/>
      <c r="F732" s="120"/>
      <c r="G732" s="120"/>
    </row>
    <row r="733" spans="1:7" ht="12.75">
      <c r="A733" s="134"/>
      <c r="B733" s="134"/>
      <c r="C733" s="120"/>
      <c r="D733" s="120"/>
      <c r="E733" s="120"/>
      <c r="F733" s="120"/>
      <c r="G733" s="120"/>
    </row>
    <row r="734" spans="1:7" ht="12.75">
      <c r="A734" s="134"/>
      <c r="B734" s="134"/>
      <c r="C734" s="120"/>
      <c r="D734" s="120"/>
      <c r="E734" s="120"/>
      <c r="F734" s="120"/>
      <c r="G734" s="120"/>
    </row>
    <row r="735" spans="1:7" ht="12.75">
      <c r="A735" s="134"/>
      <c r="B735" s="134"/>
      <c r="C735" s="120"/>
      <c r="D735" s="120"/>
      <c r="E735" s="120"/>
      <c r="F735" s="120"/>
      <c r="G735" s="120"/>
    </row>
    <row r="736" spans="1:7" ht="12.75">
      <c r="A736" s="134"/>
      <c r="B736" s="134"/>
      <c r="C736" s="120"/>
      <c r="D736" s="120"/>
      <c r="E736" s="120"/>
      <c r="F736" s="120"/>
      <c r="G736" s="120"/>
    </row>
    <row r="737" spans="1:7" ht="12.75">
      <c r="A737" s="134"/>
      <c r="B737" s="134"/>
      <c r="C737" s="120"/>
      <c r="D737" s="120"/>
      <c r="E737" s="120"/>
      <c r="F737" s="120"/>
      <c r="G737" s="120"/>
    </row>
    <row r="738" spans="1:7" ht="12.75">
      <c r="A738" s="134"/>
      <c r="B738" s="134"/>
      <c r="C738" s="120"/>
      <c r="D738" s="120"/>
      <c r="E738" s="120"/>
      <c r="F738" s="120"/>
      <c r="G738" s="120"/>
    </row>
    <row r="739" spans="1:7" ht="12.75">
      <c r="A739" s="134"/>
      <c r="B739" s="134"/>
      <c r="C739" s="120"/>
      <c r="D739" s="120"/>
      <c r="E739" s="120"/>
      <c r="F739" s="120"/>
      <c r="G739" s="120"/>
    </row>
    <row r="740" spans="1:7" ht="12.75">
      <c r="A740" s="134"/>
      <c r="B740" s="134"/>
      <c r="C740" s="120"/>
      <c r="D740" s="120"/>
      <c r="E740" s="120"/>
      <c r="F740" s="120"/>
      <c r="G740" s="120"/>
    </row>
    <row r="741" spans="1:7" ht="12.75">
      <c r="A741" s="134"/>
      <c r="B741" s="134"/>
      <c r="C741" s="120"/>
      <c r="D741" s="120"/>
      <c r="E741" s="120"/>
      <c r="F741" s="120"/>
      <c r="G741" s="120"/>
    </row>
    <row r="742" spans="1:7" ht="12.75">
      <c r="A742" s="134"/>
      <c r="B742" s="134"/>
      <c r="C742" s="120"/>
      <c r="D742" s="120"/>
      <c r="E742" s="120"/>
      <c r="F742" s="120"/>
      <c r="G742" s="120"/>
    </row>
    <row r="743" spans="1:7" ht="12.75">
      <c r="A743" s="134"/>
      <c r="B743" s="134"/>
      <c r="C743" s="120"/>
      <c r="D743" s="120"/>
      <c r="E743" s="120"/>
      <c r="F743" s="120"/>
      <c r="G743" s="120"/>
    </row>
    <row r="744" spans="1:7" ht="12.75">
      <c r="A744" s="134"/>
      <c r="B744" s="134"/>
      <c r="C744" s="120"/>
      <c r="D744" s="120"/>
      <c r="E744" s="120"/>
      <c r="F744" s="120"/>
      <c r="G744" s="120"/>
    </row>
    <row r="745" spans="1:7" ht="12.75">
      <c r="A745" s="134"/>
      <c r="B745" s="134"/>
      <c r="C745" s="120"/>
      <c r="D745" s="120"/>
      <c r="E745" s="120"/>
      <c r="F745" s="120"/>
      <c r="G745" s="120"/>
    </row>
    <row r="746" spans="1:7" ht="12.75">
      <c r="A746" s="134"/>
      <c r="B746" s="134"/>
      <c r="C746" s="120"/>
      <c r="D746" s="120"/>
      <c r="E746" s="120"/>
      <c r="F746" s="120"/>
      <c r="G746" s="120"/>
    </row>
    <row r="747" spans="1:7" ht="12.75">
      <c r="A747" s="134"/>
      <c r="B747" s="134"/>
      <c r="C747" s="120"/>
      <c r="D747" s="120"/>
      <c r="E747" s="120"/>
      <c r="F747" s="120"/>
      <c r="G747" s="120"/>
    </row>
    <row r="748" spans="1:7" ht="12.75">
      <c r="A748" s="134"/>
      <c r="B748" s="134"/>
      <c r="C748" s="120"/>
      <c r="D748" s="120"/>
      <c r="E748" s="120"/>
      <c r="F748" s="120"/>
      <c r="G748" s="120"/>
    </row>
    <row r="749" spans="1:7" ht="12.75">
      <c r="A749" s="134"/>
      <c r="B749" s="134"/>
      <c r="C749" s="120"/>
      <c r="D749" s="120"/>
      <c r="E749" s="120"/>
      <c r="F749" s="120"/>
      <c r="G749" s="120"/>
    </row>
    <row r="750" spans="1:7" ht="12.75">
      <c r="A750" s="134"/>
      <c r="B750" s="134"/>
      <c r="C750" s="120"/>
      <c r="D750" s="120"/>
      <c r="E750" s="120"/>
      <c r="F750" s="120"/>
      <c r="G750" s="120"/>
    </row>
    <row r="751" spans="1:7" ht="12.75">
      <c r="A751" s="134"/>
      <c r="B751" s="134"/>
      <c r="C751" s="120"/>
      <c r="D751" s="120"/>
      <c r="E751" s="120"/>
      <c r="F751" s="120"/>
      <c r="G751" s="120"/>
    </row>
    <row r="752" spans="1:7" ht="12.75">
      <c r="A752" s="134"/>
      <c r="B752" s="134"/>
      <c r="C752" s="120"/>
      <c r="D752" s="120"/>
      <c r="E752" s="120"/>
      <c r="F752" s="120"/>
      <c r="G752" s="120"/>
    </row>
    <row r="753" spans="1:7" ht="12.75">
      <c r="A753" s="134"/>
      <c r="B753" s="134"/>
      <c r="C753" s="120"/>
      <c r="D753" s="120"/>
      <c r="E753" s="120"/>
      <c r="F753" s="120"/>
      <c r="G753" s="120"/>
    </row>
    <row r="754" spans="1:7" ht="12.75">
      <c r="A754" s="134"/>
      <c r="B754" s="134"/>
      <c r="C754" s="120"/>
      <c r="D754" s="120"/>
      <c r="E754" s="120"/>
      <c r="F754" s="120"/>
      <c r="G754" s="120"/>
    </row>
    <row r="755" spans="1:7" ht="12.75">
      <c r="A755" s="134"/>
      <c r="B755" s="134"/>
      <c r="C755" s="120"/>
      <c r="D755" s="120"/>
      <c r="E755" s="120"/>
      <c r="F755" s="120"/>
      <c r="G755" s="120"/>
    </row>
    <row r="756" spans="1:7" ht="12.75">
      <c r="A756" s="134"/>
      <c r="B756" s="134"/>
      <c r="C756" s="120"/>
      <c r="D756" s="120"/>
      <c r="E756" s="120"/>
      <c r="F756" s="120"/>
      <c r="G756" s="120"/>
    </row>
    <row r="757" spans="1:7" ht="12.75">
      <c r="A757" s="134"/>
      <c r="B757" s="134"/>
      <c r="C757" s="120"/>
      <c r="D757" s="120"/>
      <c r="E757" s="120"/>
      <c r="F757" s="120"/>
      <c r="G757" s="120"/>
    </row>
    <row r="758" spans="1:7" ht="12.75">
      <c r="A758" s="134"/>
      <c r="B758" s="134"/>
      <c r="C758" s="120"/>
      <c r="D758" s="120"/>
      <c r="E758" s="120"/>
      <c r="F758" s="120"/>
      <c r="G758" s="120"/>
    </row>
    <row r="759" spans="1:7" ht="12.75">
      <c r="A759" s="134"/>
      <c r="B759" s="134"/>
      <c r="C759" s="120"/>
      <c r="D759" s="120"/>
      <c r="E759" s="120"/>
      <c r="F759" s="120"/>
      <c r="G759" s="120"/>
    </row>
    <row r="760" spans="1:7" ht="12.75">
      <c r="A760" s="134"/>
      <c r="B760" s="134"/>
      <c r="C760" s="120"/>
      <c r="D760" s="120"/>
      <c r="E760" s="120"/>
      <c r="F760" s="120"/>
      <c r="G760" s="120"/>
    </row>
    <row r="761" spans="1:7" ht="12.75">
      <c r="A761" s="134"/>
      <c r="B761" s="134"/>
      <c r="C761" s="120"/>
      <c r="D761" s="120"/>
      <c r="E761" s="120"/>
      <c r="F761" s="120"/>
      <c r="G761" s="120"/>
    </row>
    <row r="762" spans="1:7" ht="12.75">
      <c r="A762" s="134"/>
      <c r="B762" s="134"/>
      <c r="C762" s="120"/>
      <c r="D762" s="120"/>
      <c r="E762" s="120"/>
      <c r="F762" s="120"/>
      <c r="G762" s="120"/>
    </row>
    <row r="763" spans="1:7" ht="12.75">
      <c r="A763" s="134"/>
      <c r="B763" s="134"/>
      <c r="C763" s="120"/>
      <c r="D763" s="120"/>
      <c r="E763" s="120"/>
      <c r="F763" s="120"/>
      <c r="G763" s="120"/>
    </row>
    <row r="764" spans="1:7" ht="12.75">
      <c r="A764" s="134"/>
      <c r="B764" s="134"/>
      <c r="C764" s="120"/>
      <c r="D764" s="120"/>
      <c r="E764" s="120"/>
      <c r="F764" s="120"/>
      <c r="G764" s="120"/>
    </row>
    <row r="765" spans="1:7" ht="12.75">
      <c r="A765" s="134"/>
      <c r="B765" s="134"/>
      <c r="C765" s="120"/>
      <c r="D765" s="120"/>
      <c r="E765" s="120"/>
      <c r="F765" s="120"/>
      <c r="G765" s="120"/>
    </row>
    <row r="766" spans="1:7" ht="12.75">
      <c r="A766" s="134"/>
      <c r="B766" s="134"/>
      <c r="C766" s="120"/>
      <c r="D766" s="120"/>
      <c r="E766" s="120"/>
      <c r="F766" s="120"/>
      <c r="G766" s="120"/>
    </row>
    <row r="767" spans="1:7" ht="12.75">
      <c r="A767" s="134"/>
      <c r="B767" s="134"/>
      <c r="C767" s="120"/>
      <c r="D767" s="120"/>
      <c r="E767" s="120"/>
      <c r="F767" s="120"/>
      <c r="G767" s="120"/>
    </row>
    <row r="768" spans="1:7" ht="12.75">
      <c r="A768" s="134"/>
      <c r="B768" s="134"/>
      <c r="C768" s="120"/>
      <c r="D768" s="120"/>
      <c r="E768" s="120"/>
      <c r="F768" s="120"/>
      <c r="G768" s="120"/>
    </row>
    <row r="769" spans="1:7" ht="12.75">
      <c r="A769" s="134"/>
      <c r="B769" s="134"/>
      <c r="C769" s="120"/>
      <c r="D769" s="120"/>
      <c r="E769" s="120"/>
      <c r="F769" s="120"/>
      <c r="G769" s="120"/>
    </row>
    <row r="770" spans="1:7" ht="12.75">
      <c r="A770" s="134"/>
      <c r="B770" s="134"/>
      <c r="C770" s="120"/>
      <c r="D770" s="120"/>
      <c r="E770" s="120"/>
      <c r="F770" s="120"/>
      <c r="G770" s="120"/>
    </row>
    <row r="771" spans="1:7" ht="12.75">
      <c r="A771" s="134"/>
      <c r="B771" s="134"/>
      <c r="C771" s="120"/>
      <c r="D771" s="120"/>
      <c r="E771" s="120"/>
      <c r="F771" s="120"/>
      <c r="G771" s="120"/>
    </row>
    <row r="772" spans="1:7" ht="12.75">
      <c r="A772" s="134"/>
      <c r="B772" s="134"/>
      <c r="C772" s="120"/>
      <c r="D772" s="120"/>
      <c r="E772" s="120"/>
      <c r="F772" s="120"/>
      <c r="G772" s="120"/>
    </row>
    <row r="773" spans="1:7" ht="12.75">
      <c r="A773" s="134"/>
      <c r="B773" s="134"/>
      <c r="C773" s="120"/>
      <c r="D773" s="120"/>
      <c r="E773" s="120"/>
      <c r="F773" s="120"/>
      <c r="G773" s="120"/>
    </row>
    <row r="774" spans="1:7" ht="12.75">
      <c r="A774" s="134"/>
      <c r="B774" s="134"/>
      <c r="C774" s="120"/>
      <c r="D774" s="120"/>
      <c r="E774" s="120"/>
      <c r="F774" s="120"/>
      <c r="G774" s="120"/>
    </row>
    <row r="775" spans="1:7" ht="12.75">
      <c r="A775" s="134"/>
      <c r="B775" s="134"/>
      <c r="C775" s="120"/>
      <c r="D775" s="120"/>
      <c r="E775" s="120"/>
      <c r="F775" s="120"/>
      <c r="G775" s="120"/>
    </row>
    <row r="776" spans="1:7" ht="12.75">
      <c r="A776" s="134"/>
      <c r="B776" s="134"/>
      <c r="C776" s="120"/>
      <c r="D776" s="120"/>
      <c r="E776" s="120"/>
      <c r="F776" s="120"/>
      <c r="G776" s="120"/>
    </row>
    <row r="777" spans="1:7" ht="12.75">
      <c r="A777" s="134"/>
      <c r="B777" s="134"/>
      <c r="C777" s="120"/>
      <c r="D777" s="120"/>
      <c r="E777" s="120"/>
      <c r="F777" s="120"/>
      <c r="G777" s="120"/>
    </row>
    <row r="778" spans="1:7" ht="12.75">
      <c r="A778" s="134"/>
      <c r="B778" s="134"/>
      <c r="C778" s="120"/>
      <c r="D778" s="120"/>
      <c r="E778" s="120"/>
      <c r="F778" s="120"/>
      <c r="G778" s="120"/>
    </row>
    <row r="779" spans="1:7" ht="12.75">
      <c r="A779" s="134"/>
      <c r="B779" s="134"/>
      <c r="C779" s="120"/>
      <c r="D779" s="120"/>
      <c r="E779" s="120"/>
      <c r="F779" s="120"/>
      <c r="G779" s="120"/>
    </row>
    <row r="780" spans="1:7" ht="12.75">
      <c r="A780" s="134"/>
      <c r="B780" s="134"/>
      <c r="C780" s="120"/>
      <c r="D780" s="120"/>
      <c r="E780" s="120"/>
      <c r="F780" s="120"/>
      <c r="G780" s="120"/>
    </row>
    <row r="781" spans="1:7" ht="12.75">
      <c r="A781" s="134"/>
      <c r="B781" s="134"/>
      <c r="C781" s="120"/>
      <c r="D781" s="120"/>
      <c r="E781" s="120"/>
      <c r="F781" s="120"/>
      <c r="G781" s="120"/>
    </row>
    <row r="782" spans="1:7" ht="12.75">
      <c r="A782" s="134"/>
      <c r="B782" s="134"/>
      <c r="C782" s="120"/>
      <c r="D782" s="120"/>
      <c r="E782" s="120"/>
      <c r="F782" s="120"/>
      <c r="G782" s="120"/>
    </row>
    <row r="783" spans="1:7" ht="12.75">
      <c r="A783" s="134"/>
      <c r="B783" s="134"/>
      <c r="C783" s="120"/>
      <c r="D783" s="120"/>
      <c r="E783" s="120"/>
      <c r="F783" s="120"/>
      <c r="G783" s="120"/>
    </row>
    <row r="784" spans="1:7" ht="12.75">
      <c r="A784" s="134"/>
      <c r="B784" s="134"/>
      <c r="C784" s="120"/>
      <c r="D784" s="120"/>
      <c r="E784" s="120"/>
      <c r="F784" s="120"/>
      <c r="G784" s="120"/>
    </row>
    <row r="785" spans="1:7" ht="12.75">
      <c r="A785" s="134"/>
      <c r="B785" s="134"/>
      <c r="C785" s="120"/>
      <c r="D785" s="120"/>
      <c r="E785" s="120"/>
      <c r="F785" s="120"/>
      <c r="G785" s="120"/>
    </row>
    <row r="786" spans="1:7" ht="12.75">
      <c r="A786" s="134"/>
      <c r="B786" s="134"/>
      <c r="C786" s="120"/>
      <c r="D786" s="120"/>
      <c r="E786" s="120"/>
      <c r="F786" s="120"/>
      <c r="G786" s="120"/>
    </row>
    <row r="787" spans="1:7" ht="12.75">
      <c r="A787" s="134"/>
      <c r="B787" s="134"/>
      <c r="C787" s="120"/>
      <c r="D787" s="120"/>
      <c r="E787" s="120"/>
      <c r="F787" s="120"/>
      <c r="G787" s="120"/>
    </row>
    <row r="788" spans="1:7" ht="12.75">
      <c r="A788" s="134"/>
      <c r="B788" s="134"/>
      <c r="C788" s="120"/>
      <c r="D788" s="120"/>
      <c r="E788" s="120"/>
      <c r="F788" s="120"/>
      <c r="G788" s="120"/>
    </row>
    <row r="789" spans="1:7" ht="12.75">
      <c r="A789" s="134"/>
      <c r="B789" s="134"/>
      <c r="C789" s="120"/>
      <c r="D789" s="120"/>
      <c r="E789" s="120"/>
      <c r="F789" s="120"/>
      <c r="G789" s="120"/>
    </row>
    <row r="790" spans="1:7" ht="12.75">
      <c r="A790" s="134"/>
      <c r="B790" s="134"/>
      <c r="C790" s="120"/>
      <c r="D790" s="120"/>
      <c r="E790" s="120"/>
      <c r="F790" s="120"/>
      <c r="G790" s="120"/>
    </row>
    <row r="791" spans="1:7" ht="12.75">
      <c r="A791" s="134"/>
      <c r="B791" s="134"/>
      <c r="C791" s="120"/>
      <c r="D791" s="120"/>
      <c r="E791" s="120"/>
      <c r="F791" s="120"/>
      <c r="G791" s="120"/>
    </row>
    <row r="792" spans="1:7" ht="12.75">
      <c r="A792" s="134"/>
      <c r="B792" s="134"/>
      <c r="C792" s="120"/>
      <c r="D792" s="120"/>
      <c r="E792" s="120"/>
      <c r="F792" s="120"/>
      <c r="G792" s="120"/>
    </row>
    <row r="793" spans="1:7" ht="12.75">
      <c r="A793" s="134"/>
      <c r="B793" s="134"/>
      <c r="C793" s="120"/>
      <c r="D793" s="120"/>
      <c r="E793" s="120"/>
      <c r="F793" s="120"/>
      <c r="G793" s="120"/>
    </row>
    <row r="794" spans="1:7" ht="12.75">
      <c r="A794" s="134"/>
      <c r="B794" s="134"/>
      <c r="C794" s="120"/>
      <c r="D794" s="120"/>
      <c r="E794" s="120"/>
      <c r="F794" s="120"/>
      <c r="G794" s="120"/>
    </row>
    <row r="795" spans="1:7" ht="12.75">
      <c r="A795" s="134"/>
      <c r="B795" s="134"/>
      <c r="C795" s="120"/>
      <c r="D795" s="120"/>
      <c r="E795" s="120"/>
      <c r="F795" s="120"/>
      <c r="G795" s="120"/>
    </row>
    <row r="796" spans="1:7" ht="12.75">
      <c r="A796" s="134"/>
      <c r="B796" s="134"/>
      <c r="C796" s="120"/>
      <c r="D796" s="120"/>
      <c r="E796" s="120"/>
      <c r="F796" s="120"/>
      <c r="G796" s="120"/>
    </row>
    <row r="797" spans="1:7" ht="12.75">
      <c r="A797" s="134"/>
      <c r="B797" s="134"/>
      <c r="C797" s="120"/>
      <c r="D797" s="120"/>
      <c r="E797" s="120"/>
      <c r="F797" s="120"/>
      <c r="G797" s="120"/>
    </row>
    <row r="798" spans="1:7" ht="12.75">
      <c r="A798" s="134"/>
      <c r="B798" s="134"/>
      <c r="C798" s="120"/>
      <c r="D798" s="120"/>
      <c r="E798" s="120"/>
      <c r="F798" s="120"/>
      <c r="G798" s="120"/>
    </row>
    <row r="799" spans="1:7" ht="12.75">
      <c r="A799" s="134"/>
      <c r="B799" s="134"/>
      <c r="C799" s="120"/>
      <c r="D799" s="120"/>
      <c r="E799" s="120"/>
      <c r="F799" s="120"/>
      <c r="G799" s="120"/>
    </row>
    <row r="800" spans="1:7" ht="12.75">
      <c r="A800" s="134"/>
      <c r="B800" s="134"/>
      <c r="C800" s="120"/>
      <c r="D800" s="120"/>
      <c r="E800" s="120"/>
      <c r="F800" s="120"/>
      <c r="G800" s="120"/>
    </row>
    <row r="801" spans="1:7" ht="12.75">
      <c r="A801" s="134"/>
      <c r="B801" s="134"/>
      <c r="C801" s="120"/>
      <c r="D801" s="120"/>
      <c r="E801" s="120"/>
      <c r="F801" s="120"/>
      <c r="G801" s="120"/>
    </row>
    <row r="802" spans="1:7" ht="12.75">
      <c r="A802" s="134"/>
      <c r="B802" s="134"/>
      <c r="C802" s="120"/>
      <c r="D802" s="120"/>
      <c r="E802" s="120"/>
      <c r="F802" s="120"/>
      <c r="G802" s="120"/>
    </row>
    <row r="803" spans="1:7" ht="12.75">
      <c r="A803" s="134"/>
      <c r="B803" s="134"/>
      <c r="C803" s="120"/>
      <c r="D803" s="120"/>
      <c r="E803" s="120"/>
      <c r="F803" s="120"/>
      <c r="G803" s="120"/>
    </row>
    <row r="804" spans="1:7" ht="12.75">
      <c r="A804" s="134"/>
      <c r="B804" s="134"/>
      <c r="C804" s="120"/>
      <c r="D804" s="120"/>
      <c r="E804" s="120"/>
      <c r="F804" s="120"/>
      <c r="G804" s="120"/>
    </row>
    <row r="805" spans="1:7" ht="12.75">
      <c r="A805" s="134"/>
      <c r="B805" s="134"/>
      <c r="C805" s="120"/>
      <c r="D805" s="120"/>
      <c r="E805" s="120"/>
      <c r="F805" s="120"/>
      <c r="G805" s="120"/>
    </row>
    <row r="806" spans="1:7" ht="12.75">
      <c r="A806" s="134"/>
      <c r="B806" s="134"/>
      <c r="C806" s="120"/>
      <c r="D806" s="120"/>
      <c r="E806" s="120"/>
      <c r="F806" s="120"/>
      <c r="G806" s="120"/>
    </row>
    <row r="807" spans="1:7" ht="12.75">
      <c r="A807" s="134"/>
      <c r="B807" s="134"/>
      <c r="C807" s="120"/>
      <c r="D807" s="120"/>
      <c r="E807" s="120"/>
      <c r="F807" s="120"/>
      <c r="G807" s="120"/>
    </row>
    <row r="808" spans="1:7" ht="12.75">
      <c r="A808" s="134"/>
      <c r="B808" s="134"/>
      <c r="C808" s="120"/>
      <c r="D808" s="120"/>
      <c r="E808" s="120"/>
      <c r="F808" s="120"/>
      <c r="G808" s="120"/>
    </row>
    <row r="809" spans="1:7" ht="12.75">
      <c r="A809" s="134"/>
      <c r="B809" s="134"/>
      <c r="C809" s="120"/>
      <c r="D809" s="120"/>
      <c r="E809" s="120"/>
      <c r="F809" s="120"/>
      <c r="G809" s="120"/>
    </row>
    <row r="810" spans="1:7" ht="12.75">
      <c r="A810" s="134"/>
      <c r="B810" s="134"/>
      <c r="C810" s="120"/>
      <c r="D810" s="120"/>
      <c r="E810" s="120"/>
      <c r="F810" s="120"/>
      <c r="G810" s="120"/>
    </row>
    <row r="811" spans="1:7" ht="12.75">
      <c r="A811" s="134"/>
      <c r="B811" s="134"/>
      <c r="C811" s="120"/>
      <c r="D811" s="120"/>
      <c r="E811" s="120"/>
      <c r="F811" s="120"/>
      <c r="G811" s="120"/>
    </row>
    <row r="812" spans="1:7" ht="12.75">
      <c r="A812" s="134"/>
      <c r="B812" s="134"/>
      <c r="C812" s="120"/>
      <c r="D812" s="120"/>
      <c r="E812" s="120"/>
      <c r="F812" s="120"/>
      <c r="G812" s="120"/>
    </row>
    <row r="813" spans="1:7" ht="12.75">
      <c r="A813" s="134"/>
      <c r="B813" s="134"/>
      <c r="C813" s="120"/>
      <c r="D813" s="120"/>
      <c r="E813" s="120"/>
      <c r="F813" s="120"/>
      <c r="G813" s="120"/>
    </row>
    <row r="814" spans="1:7" ht="12.75">
      <c r="A814" s="134"/>
      <c r="B814" s="134"/>
      <c r="C814" s="120"/>
      <c r="D814" s="120"/>
      <c r="E814" s="120"/>
      <c r="F814" s="120"/>
      <c r="G814" s="120"/>
    </row>
    <row r="815" spans="1:7" ht="12.75">
      <c r="A815" s="134"/>
      <c r="B815" s="134"/>
      <c r="C815" s="120"/>
      <c r="D815" s="120"/>
      <c r="E815" s="120"/>
      <c r="F815" s="120"/>
      <c r="G815" s="120"/>
    </row>
    <row r="816" spans="1:7" ht="12.75">
      <c r="A816" s="134"/>
      <c r="B816" s="134"/>
      <c r="C816" s="120"/>
      <c r="D816" s="120"/>
      <c r="E816" s="120"/>
      <c r="F816" s="120"/>
      <c r="G816" s="120"/>
    </row>
    <row r="817" spans="1:7" ht="12.75">
      <c r="A817" s="134"/>
      <c r="B817" s="134"/>
      <c r="C817" s="120"/>
      <c r="D817" s="120"/>
      <c r="E817" s="120"/>
      <c r="F817" s="120"/>
      <c r="G817" s="120"/>
    </row>
    <row r="818" spans="1:7" ht="12.75">
      <c r="A818" s="134"/>
      <c r="B818" s="134"/>
      <c r="C818" s="120"/>
      <c r="D818" s="120"/>
      <c r="E818" s="120"/>
      <c r="F818" s="120"/>
      <c r="G818" s="120"/>
    </row>
    <row r="819" spans="1:7" ht="12.75">
      <c r="A819" s="134"/>
      <c r="B819" s="134"/>
      <c r="C819" s="120"/>
      <c r="D819" s="120"/>
      <c r="E819" s="120"/>
      <c r="F819" s="120"/>
      <c r="G819" s="120"/>
    </row>
    <row r="820" spans="1:7" ht="12.75">
      <c r="A820" s="134"/>
      <c r="B820" s="134"/>
      <c r="C820" s="120"/>
      <c r="D820" s="120"/>
      <c r="E820" s="120"/>
      <c r="F820" s="120"/>
      <c r="G820" s="120"/>
    </row>
    <row r="821" spans="1:7" ht="12.75">
      <c r="A821" s="134"/>
      <c r="B821" s="134"/>
      <c r="C821" s="120"/>
      <c r="D821" s="120"/>
      <c r="E821" s="120"/>
      <c r="F821" s="120"/>
      <c r="G821" s="120"/>
    </row>
    <row r="822" spans="1:7" ht="12.75">
      <c r="A822" s="134"/>
      <c r="B822" s="134"/>
      <c r="C822" s="120"/>
      <c r="D822" s="120"/>
      <c r="E822" s="120"/>
      <c r="F822" s="120"/>
      <c r="G822" s="120"/>
    </row>
    <row r="823" spans="1:7" ht="12.75">
      <c r="A823" s="134"/>
      <c r="B823" s="134"/>
      <c r="C823" s="120"/>
      <c r="D823" s="120"/>
      <c r="E823" s="120"/>
      <c r="F823" s="120"/>
      <c r="G823" s="120"/>
    </row>
    <row r="824" spans="1:7" ht="12.75">
      <c r="A824" s="134"/>
      <c r="B824" s="134"/>
      <c r="C824" s="120"/>
      <c r="D824" s="120"/>
      <c r="E824" s="120"/>
      <c r="F824" s="120"/>
      <c r="G824" s="120"/>
    </row>
    <row r="825" spans="1:7" ht="12.75">
      <c r="A825" s="134"/>
      <c r="B825" s="134"/>
      <c r="C825" s="120"/>
      <c r="D825" s="120"/>
      <c r="E825" s="120"/>
      <c r="F825" s="120"/>
      <c r="G825" s="120"/>
    </row>
    <row r="826" spans="1:7" ht="12.75">
      <c r="A826" s="134"/>
      <c r="B826" s="134"/>
      <c r="C826" s="120"/>
      <c r="D826" s="120"/>
      <c r="E826" s="120"/>
      <c r="F826" s="120"/>
      <c r="G826" s="120"/>
    </row>
    <row r="827" spans="1:7" ht="12.75">
      <c r="A827" s="134"/>
      <c r="B827" s="134"/>
      <c r="C827" s="120"/>
      <c r="D827" s="120"/>
      <c r="E827" s="120"/>
      <c r="F827" s="120"/>
      <c r="G827" s="120"/>
    </row>
    <row r="828" spans="1:7" ht="12.75">
      <c r="A828" s="134"/>
      <c r="B828" s="134"/>
      <c r="C828" s="120"/>
      <c r="D828" s="120"/>
      <c r="E828" s="120"/>
      <c r="F828" s="120"/>
      <c r="G828" s="120"/>
    </row>
    <row r="829" spans="1:7" ht="12.75">
      <c r="A829" s="134"/>
      <c r="B829" s="134"/>
      <c r="C829" s="120"/>
      <c r="D829" s="120"/>
      <c r="E829" s="120"/>
      <c r="F829" s="120"/>
      <c r="G829" s="120"/>
    </row>
    <row r="830" spans="1:7" ht="12.75">
      <c r="A830" s="134"/>
      <c r="B830" s="134"/>
      <c r="C830" s="120"/>
      <c r="D830" s="120"/>
      <c r="E830" s="120"/>
      <c r="F830" s="120"/>
      <c r="G830" s="120"/>
    </row>
    <row r="831" spans="1:7" ht="12.75">
      <c r="A831" s="134"/>
      <c r="B831" s="134"/>
      <c r="C831" s="120"/>
      <c r="D831" s="120"/>
      <c r="E831" s="120"/>
      <c r="F831" s="120"/>
      <c r="G831" s="120"/>
    </row>
    <row r="832" spans="1:7" ht="12.75">
      <c r="A832" s="134"/>
      <c r="B832" s="134"/>
      <c r="C832" s="120"/>
      <c r="D832" s="120"/>
      <c r="E832" s="120"/>
      <c r="F832" s="120"/>
      <c r="G832" s="120"/>
    </row>
    <row r="833" spans="1:7" ht="12.75">
      <c r="A833" s="134"/>
      <c r="B833" s="134"/>
      <c r="C833" s="120"/>
      <c r="D833" s="120"/>
      <c r="E833" s="120"/>
      <c r="F833" s="120"/>
      <c r="G833" s="120"/>
    </row>
    <row r="834" spans="1:7" ht="12.75">
      <c r="A834" s="134"/>
      <c r="B834" s="134"/>
      <c r="C834" s="120"/>
      <c r="D834" s="120"/>
      <c r="E834" s="120"/>
      <c r="F834" s="120"/>
      <c r="G834" s="120"/>
    </row>
    <row r="835" spans="1:7" ht="12.75">
      <c r="A835" s="134"/>
      <c r="B835" s="134"/>
      <c r="C835" s="120"/>
      <c r="D835" s="120"/>
      <c r="E835" s="120"/>
      <c r="F835" s="120"/>
      <c r="G835" s="120"/>
    </row>
    <row r="836" spans="1:7" ht="12.75">
      <c r="A836" s="134"/>
      <c r="B836" s="134"/>
      <c r="C836" s="120"/>
      <c r="D836" s="120"/>
      <c r="E836" s="120"/>
      <c r="F836" s="120"/>
      <c r="G836" s="120"/>
    </row>
    <row r="837" spans="1:7" ht="12.75">
      <c r="A837" s="134"/>
      <c r="B837" s="134"/>
      <c r="C837" s="120"/>
      <c r="D837" s="120"/>
      <c r="E837" s="120"/>
      <c r="F837" s="120"/>
      <c r="G837" s="120"/>
    </row>
    <row r="838" spans="1:7" ht="12.75">
      <c r="A838" s="134"/>
      <c r="B838" s="134"/>
      <c r="C838" s="120"/>
      <c r="D838" s="120"/>
      <c r="E838" s="120"/>
      <c r="F838" s="120"/>
      <c r="G838" s="120"/>
    </row>
    <row r="839" spans="1:7" ht="12.75">
      <c r="A839" s="134"/>
      <c r="B839" s="134"/>
      <c r="C839" s="120"/>
      <c r="D839" s="120"/>
      <c r="E839" s="120"/>
      <c r="F839" s="120"/>
      <c r="G839" s="120"/>
    </row>
    <row r="840" spans="1:7" ht="12.75">
      <c r="A840" s="134"/>
      <c r="B840" s="134"/>
      <c r="C840" s="120"/>
      <c r="D840" s="120"/>
      <c r="E840" s="120"/>
      <c r="F840" s="120"/>
      <c r="G840" s="120"/>
    </row>
    <row r="841" spans="1:7" ht="12.75">
      <c r="A841" s="134"/>
      <c r="B841" s="134"/>
      <c r="C841" s="120"/>
      <c r="D841" s="120"/>
      <c r="E841" s="120"/>
      <c r="F841" s="120"/>
      <c r="G841" s="120"/>
    </row>
    <row r="842" spans="1:7" ht="12.75">
      <c r="A842" s="134"/>
      <c r="B842" s="134"/>
      <c r="C842" s="120"/>
      <c r="D842" s="120"/>
      <c r="E842" s="120"/>
      <c r="F842" s="120"/>
      <c r="G842" s="120"/>
    </row>
    <row r="843" spans="1:7" ht="12.75">
      <c r="A843" s="134"/>
      <c r="B843" s="134"/>
      <c r="C843" s="120"/>
      <c r="D843" s="120"/>
      <c r="E843" s="120"/>
      <c r="F843" s="120"/>
      <c r="G843" s="120"/>
    </row>
    <row r="844" spans="1:7" ht="12.75">
      <c r="A844" s="134"/>
      <c r="B844" s="134"/>
      <c r="C844" s="120"/>
      <c r="D844" s="120"/>
      <c r="E844" s="120"/>
      <c r="F844" s="120"/>
      <c r="G844" s="120"/>
    </row>
    <row r="845" spans="1:7" ht="12.75">
      <c r="A845" s="134"/>
      <c r="B845" s="134"/>
      <c r="C845" s="120"/>
      <c r="D845" s="120"/>
      <c r="E845" s="120"/>
      <c r="F845" s="120"/>
      <c r="G845" s="120"/>
    </row>
    <row r="846" spans="1:7" ht="12.75">
      <c r="A846" s="134"/>
      <c r="B846" s="134"/>
      <c r="C846" s="120"/>
      <c r="D846" s="120"/>
      <c r="E846" s="120"/>
      <c r="F846" s="120"/>
      <c r="G846" s="120"/>
    </row>
    <row r="847" spans="1:7" ht="12.75">
      <c r="A847" s="134"/>
      <c r="B847" s="134"/>
      <c r="C847" s="120"/>
      <c r="D847" s="120"/>
      <c r="E847" s="120"/>
      <c r="F847" s="120"/>
      <c r="G847" s="120"/>
    </row>
    <row r="848" spans="1:7" ht="12.75">
      <c r="A848" s="134"/>
      <c r="B848" s="134"/>
      <c r="C848" s="120"/>
      <c r="D848" s="120"/>
      <c r="E848" s="120"/>
      <c r="F848" s="120"/>
      <c r="G848" s="120"/>
    </row>
    <row r="849" spans="1:7" ht="12.75">
      <c r="A849" s="134"/>
      <c r="B849" s="134"/>
      <c r="C849" s="120"/>
      <c r="D849" s="120"/>
      <c r="E849" s="120"/>
      <c r="F849" s="120"/>
      <c r="G849" s="120"/>
    </row>
    <row r="850" spans="1:7" ht="12.75">
      <c r="A850" s="134"/>
      <c r="B850" s="134"/>
      <c r="C850" s="120"/>
      <c r="D850" s="120"/>
      <c r="E850" s="120"/>
      <c r="F850" s="120"/>
      <c r="G850" s="120"/>
    </row>
    <row r="851" spans="1:7" ht="12.75">
      <c r="A851" s="134"/>
      <c r="B851" s="134"/>
      <c r="C851" s="120"/>
      <c r="D851" s="120"/>
      <c r="E851" s="120"/>
      <c r="F851" s="120"/>
      <c r="G851" s="120"/>
    </row>
    <row r="852" spans="1:7" ht="12.75">
      <c r="A852" s="134"/>
      <c r="B852" s="134"/>
      <c r="C852" s="120"/>
      <c r="D852" s="120"/>
      <c r="E852" s="120"/>
      <c r="F852" s="120"/>
      <c r="G852" s="120"/>
    </row>
    <row r="853" spans="1:7" ht="12.75">
      <c r="A853" s="134"/>
      <c r="B853" s="134"/>
      <c r="C853" s="120"/>
      <c r="D853" s="120"/>
      <c r="E853" s="120"/>
      <c r="F853" s="120"/>
      <c r="G853" s="120"/>
    </row>
    <row r="854" spans="1:7" ht="12.75">
      <c r="A854" s="134"/>
      <c r="B854" s="134"/>
      <c r="C854" s="120"/>
      <c r="D854" s="120"/>
      <c r="E854" s="120"/>
      <c r="F854" s="120"/>
      <c r="G854" s="120"/>
    </row>
    <row r="855" spans="1:7" ht="12.75">
      <c r="A855" s="134"/>
      <c r="B855" s="134"/>
      <c r="C855" s="120"/>
      <c r="D855" s="120"/>
      <c r="E855" s="120"/>
      <c r="F855" s="120"/>
      <c r="G855" s="120"/>
    </row>
    <row r="856" spans="1:7" ht="12.75">
      <c r="A856" s="134"/>
      <c r="B856" s="134"/>
      <c r="C856" s="120"/>
      <c r="D856" s="120"/>
      <c r="E856" s="120"/>
      <c r="F856" s="120"/>
      <c r="G856" s="120"/>
    </row>
    <row r="857" spans="1:7" ht="12.75">
      <c r="A857" s="134"/>
      <c r="B857" s="134"/>
      <c r="C857" s="120"/>
      <c r="D857" s="120"/>
      <c r="E857" s="120"/>
      <c r="F857" s="120"/>
      <c r="G857" s="120"/>
    </row>
    <row r="858" spans="1:7" ht="12.75">
      <c r="A858" s="134"/>
      <c r="B858" s="134"/>
      <c r="C858" s="120"/>
      <c r="D858" s="120"/>
      <c r="E858" s="120"/>
      <c r="F858" s="120"/>
      <c r="G858" s="120"/>
    </row>
    <row r="859" spans="1:7" ht="12.75">
      <c r="A859" s="134"/>
      <c r="B859" s="134"/>
      <c r="C859" s="120"/>
      <c r="D859" s="120"/>
      <c r="E859" s="120"/>
      <c r="F859" s="120"/>
      <c r="G859" s="120"/>
    </row>
    <row r="860" spans="1:7" ht="12.75">
      <c r="A860" s="134"/>
      <c r="B860" s="134"/>
      <c r="C860" s="120"/>
      <c r="D860" s="120"/>
      <c r="E860" s="120"/>
      <c r="F860" s="120"/>
      <c r="G860" s="120"/>
    </row>
    <row r="861" spans="1:7" ht="12.75">
      <c r="A861" s="134"/>
      <c r="B861" s="134"/>
      <c r="C861" s="120"/>
      <c r="D861" s="120"/>
      <c r="E861" s="120"/>
      <c r="F861" s="120"/>
      <c r="G861" s="120"/>
    </row>
    <row r="862" spans="1:7" ht="12.75">
      <c r="A862" s="134"/>
      <c r="B862" s="134"/>
      <c r="C862" s="120"/>
      <c r="D862" s="120"/>
      <c r="E862" s="120"/>
      <c r="F862" s="120"/>
      <c r="G862" s="120"/>
    </row>
    <row r="863" spans="1:7" ht="12.75">
      <c r="A863" s="134"/>
      <c r="B863" s="134"/>
      <c r="C863" s="120"/>
      <c r="D863" s="120"/>
      <c r="E863" s="120"/>
      <c r="F863" s="120"/>
      <c r="G863" s="120"/>
    </row>
    <row r="864" spans="1:7" ht="12.75">
      <c r="A864" s="134"/>
      <c r="B864" s="134"/>
      <c r="C864" s="120"/>
      <c r="D864" s="120"/>
      <c r="E864" s="120"/>
      <c r="F864" s="120"/>
      <c r="G864" s="120"/>
    </row>
    <row r="865" spans="1:7" ht="12.75">
      <c r="A865" s="134"/>
      <c r="B865" s="134"/>
      <c r="C865" s="120"/>
      <c r="D865" s="120"/>
      <c r="E865" s="120"/>
      <c r="F865" s="120"/>
      <c r="G865" s="120"/>
    </row>
    <row r="866" spans="1:7" ht="12.75">
      <c r="A866" s="134"/>
      <c r="B866" s="134"/>
      <c r="C866" s="120"/>
      <c r="D866" s="120"/>
      <c r="E866" s="120"/>
      <c r="F866" s="120"/>
      <c r="G866" s="120"/>
    </row>
    <row r="867" spans="1:7" ht="12.75">
      <c r="A867" s="134"/>
      <c r="B867" s="134"/>
      <c r="C867" s="120"/>
      <c r="D867" s="120"/>
      <c r="E867" s="120"/>
      <c r="F867" s="120"/>
      <c r="G867" s="120"/>
    </row>
    <row r="868" spans="1:7" ht="12.75">
      <c r="A868" s="134"/>
      <c r="B868" s="134"/>
      <c r="C868" s="120"/>
      <c r="D868" s="120"/>
      <c r="E868" s="120"/>
      <c r="F868" s="120"/>
      <c r="G868" s="120"/>
    </row>
    <row r="869" spans="1:7" ht="12.75">
      <c r="A869" s="134"/>
      <c r="B869" s="134"/>
      <c r="C869" s="120"/>
      <c r="D869" s="120"/>
      <c r="E869" s="120"/>
      <c r="F869" s="120"/>
      <c r="G869" s="120"/>
    </row>
    <row r="870" spans="1:7" ht="12.75">
      <c r="A870" s="134"/>
      <c r="B870" s="134"/>
      <c r="C870" s="120"/>
      <c r="D870" s="120"/>
      <c r="E870" s="120"/>
      <c r="F870" s="120"/>
      <c r="G870" s="120"/>
    </row>
    <row r="871" spans="1:7" ht="12.75">
      <c r="A871" s="134"/>
      <c r="B871" s="134"/>
      <c r="C871" s="120"/>
      <c r="D871" s="120"/>
      <c r="E871" s="120"/>
      <c r="F871" s="120"/>
      <c r="G871" s="120"/>
    </row>
    <row r="872" spans="1:7" ht="12.75">
      <c r="A872" s="134"/>
      <c r="B872" s="134"/>
      <c r="C872" s="120"/>
      <c r="D872" s="120"/>
      <c r="E872" s="120"/>
      <c r="F872" s="120"/>
      <c r="G872" s="120"/>
    </row>
    <row r="873" spans="1:7" ht="12.75">
      <c r="A873" s="134"/>
      <c r="B873" s="134"/>
      <c r="C873" s="120"/>
      <c r="D873" s="120"/>
      <c r="E873" s="120"/>
      <c r="F873" s="120"/>
      <c r="G873" s="120"/>
    </row>
    <row r="874" spans="1:7" ht="12.75">
      <c r="A874" s="134"/>
      <c r="B874" s="134"/>
      <c r="C874" s="120"/>
      <c r="D874" s="120"/>
      <c r="E874" s="120"/>
      <c r="F874" s="120"/>
      <c r="G874" s="120"/>
    </row>
    <row r="875" spans="1:7" ht="12.75">
      <c r="A875" s="134"/>
      <c r="B875" s="134"/>
      <c r="C875" s="120"/>
      <c r="D875" s="120"/>
      <c r="E875" s="120"/>
      <c r="F875" s="120"/>
      <c r="G875" s="120"/>
    </row>
    <row r="876" spans="1:7" ht="12.75">
      <c r="A876" s="134"/>
      <c r="B876" s="134"/>
      <c r="C876" s="120"/>
      <c r="D876" s="120"/>
      <c r="E876" s="120"/>
      <c r="F876" s="120"/>
      <c r="G876" s="120"/>
    </row>
    <row r="877" spans="1:7" ht="12.75">
      <c r="A877" s="134"/>
      <c r="B877" s="134"/>
      <c r="C877" s="120"/>
      <c r="D877" s="120"/>
      <c r="E877" s="120"/>
      <c r="F877" s="120"/>
      <c r="G877" s="120"/>
    </row>
    <row r="878" spans="1:7" ht="12.75">
      <c r="A878" s="134"/>
      <c r="B878" s="134"/>
      <c r="C878" s="120"/>
      <c r="D878" s="120"/>
      <c r="E878" s="120"/>
      <c r="F878" s="120"/>
      <c r="G878" s="120"/>
    </row>
    <row r="879" spans="1:7" ht="12.75">
      <c r="A879" s="134"/>
      <c r="B879" s="134"/>
      <c r="C879" s="120"/>
      <c r="D879" s="120"/>
      <c r="E879" s="120"/>
      <c r="F879" s="120"/>
      <c r="G879" s="120"/>
    </row>
    <row r="880" spans="1:7" ht="12.75">
      <c r="A880" s="134"/>
      <c r="B880" s="134"/>
      <c r="C880" s="120"/>
      <c r="D880" s="120"/>
      <c r="E880" s="120"/>
      <c r="F880" s="120"/>
      <c r="G880" s="120"/>
    </row>
    <row r="881" spans="1:7" ht="12.75">
      <c r="A881" s="134"/>
      <c r="B881" s="134"/>
      <c r="C881" s="120"/>
      <c r="D881" s="120"/>
      <c r="E881" s="120"/>
      <c r="F881" s="120"/>
      <c r="G881" s="120"/>
    </row>
    <row r="882" spans="1:7" ht="12.75">
      <c r="A882" s="134"/>
      <c r="B882" s="134"/>
      <c r="C882" s="120"/>
      <c r="D882" s="120"/>
      <c r="E882" s="120"/>
      <c r="F882" s="120"/>
      <c r="G882" s="120"/>
    </row>
    <row r="883" spans="1:7" ht="12.75">
      <c r="A883" s="134"/>
      <c r="B883" s="134"/>
      <c r="C883" s="120"/>
      <c r="D883" s="120"/>
      <c r="E883" s="120"/>
      <c r="F883" s="120"/>
      <c r="G883" s="120"/>
    </row>
    <row r="884" spans="1:7" ht="12.75">
      <c r="A884" s="134"/>
      <c r="B884" s="134"/>
      <c r="C884" s="120"/>
      <c r="D884" s="120"/>
      <c r="E884" s="120"/>
      <c r="F884" s="120"/>
      <c r="G884" s="120"/>
    </row>
    <row r="885" spans="1:7" ht="12.75">
      <c r="A885" s="134"/>
      <c r="B885" s="134"/>
      <c r="C885" s="120"/>
      <c r="D885" s="120"/>
      <c r="E885" s="120"/>
      <c r="F885" s="120"/>
      <c r="G885" s="120"/>
    </row>
    <row r="886" spans="1:7" ht="12.75">
      <c r="A886" s="134"/>
      <c r="B886" s="134"/>
      <c r="C886" s="120"/>
      <c r="D886" s="120"/>
      <c r="E886" s="120"/>
      <c r="F886" s="120"/>
      <c r="G886" s="120"/>
    </row>
    <row r="887" spans="1:7" ht="12.75">
      <c r="A887" s="134"/>
      <c r="B887" s="134"/>
      <c r="C887" s="120"/>
      <c r="D887" s="120"/>
      <c r="E887" s="120"/>
      <c r="F887" s="120"/>
      <c r="G887" s="120"/>
    </row>
    <row r="888" spans="1:7" ht="12.75">
      <c r="A888" s="134"/>
      <c r="B888" s="134"/>
      <c r="C888" s="120"/>
      <c r="D888" s="120"/>
      <c r="E888" s="120"/>
      <c r="F888" s="120"/>
      <c r="G888" s="120"/>
    </row>
    <row r="889" spans="1:7" ht="12.75">
      <c r="A889" s="134"/>
      <c r="B889" s="134"/>
      <c r="C889" s="120"/>
      <c r="D889" s="120"/>
      <c r="E889" s="120"/>
      <c r="F889" s="120"/>
      <c r="G889" s="120"/>
    </row>
    <row r="890" spans="1:7" ht="12.75">
      <c r="A890" s="134"/>
      <c r="B890" s="134"/>
      <c r="C890" s="120"/>
      <c r="D890" s="120"/>
      <c r="E890" s="120"/>
      <c r="F890" s="120"/>
      <c r="G890" s="120"/>
    </row>
    <row r="891" spans="1:7" ht="12.75">
      <c r="A891" s="134"/>
      <c r="B891" s="134"/>
      <c r="C891" s="120"/>
      <c r="D891" s="120"/>
      <c r="E891" s="120"/>
      <c r="F891" s="120"/>
      <c r="G891" s="120"/>
    </row>
    <row r="892" spans="1:7" ht="12.75">
      <c r="A892" s="134"/>
      <c r="B892" s="134"/>
      <c r="C892" s="120"/>
      <c r="D892" s="120"/>
      <c r="E892" s="120"/>
      <c r="F892" s="120"/>
      <c r="G892" s="120"/>
    </row>
    <row r="893" spans="1:7" ht="12.75">
      <c r="A893" s="134"/>
      <c r="B893" s="134"/>
      <c r="C893" s="120"/>
      <c r="D893" s="120"/>
      <c r="E893" s="120"/>
      <c r="F893" s="120"/>
      <c r="G893" s="120"/>
    </row>
    <row r="894" spans="1:7" ht="12.75">
      <c r="A894" s="134"/>
      <c r="B894" s="134"/>
      <c r="C894" s="120"/>
      <c r="D894" s="120"/>
      <c r="E894" s="120"/>
      <c r="F894" s="120"/>
      <c r="G894" s="120"/>
    </row>
    <row r="895" spans="1:7" ht="12.75">
      <c r="A895" s="134"/>
      <c r="B895" s="134"/>
      <c r="C895" s="120"/>
      <c r="D895" s="120"/>
      <c r="E895" s="120"/>
      <c r="F895" s="120"/>
      <c r="G895" s="120"/>
    </row>
    <row r="896" spans="1:7" ht="12.75">
      <c r="A896" s="134"/>
      <c r="B896" s="134"/>
      <c r="C896" s="120"/>
      <c r="D896" s="120"/>
      <c r="E896" s="120"/>
      <c r="F896" s="120"/>
      <c r="G896" s="120"/>
    </row>
    <row r="897" spans="1:7" ht="12.75">
      <c r="A897" s="134"/>
      <c r="B897" s="134"/>
      <c r="C897" s="120"/>
      <c r="D897" s="120"/>
      <c r="E897" s="120"/>
      <c r="F897" s="120"/>
      <c r="G897" s="120"/>
    </row>
    <row r="898" spans="1:7" ht="12.75">
      <c r="A898" s="134"/>
      <c r="B898" s="134"/>
      <c r="C898" s="120"/>
      <c r="D898" s="120"/>
      <c r="E898" s="120"/>
      <c r="F898" s="120"/>
      <c r="G898" s="120"/>
    </row>
    <row r="899" spans="1:7" ht="12.75">
      <c r="A899" s="134"/>
      <c r="B899" s="134"/>
      <c r="C899" s="120"/>
      <c r="D899" s="120"/>
      <c r="E899" s="120"/>
      <c r="F899" s="120"/>
      <c r="G899" s="120"/>
    </row>
    <row r="900" spans="1:7" ht="12.75">
      <c r="A900" s="134"/>
      <c r="B900" s="134"/>
      <c r="C900" s="120"/>
      <c r="D900" s="120"/>
      <c r="E900" s="120"/>
      <c r="F900" s="120"/>
      <c r="G900" s="120"/>
    </row>
    <row r="901" spans="1:7" ht="12.75">
      <c r="A901" s="134"/>
      <c r="B901" s="134"/>
      <c r="C901" s="120"/>
      <c r="D901" s="120"/>
      <c r="E901" s="120"/>
      <c r="F901" s="120"/>
      <c r="G901" s="120"/>
    </row>
    <row r="902" spans="1:7" ht="12.75">
      <c r="A902" s="134"/>
      <c r="B902" s="134"/>
      <c r="C902" s="120"/>
      <c r="D902" s="120"/>
      <c r="E902" s="120"/>
      <c r="F902" s="120"/>
      <c r="G902" s="120"/>
    </row>
    <row r="903" spans="1:7" ht="12.75">
      <c r="A903" s="134"/>
      <c r="B903" s="134"/>
      <c r="C903" s="120"/>
      <c r="D903" s="120"/>
      <c r="E903" s="120"/>
      <c r="F903" s="120"/>
      <c r="G903" s="120"/>
    </row>
    <row r="904" spans="1:7" ht="12.75">
      <c r="A904" s="134"/>
      <c r="B904" s="134"/>
      <c r="C904" s="120"/>
      <c r="D904" s="120"/>
      <c r="E904" s="120"/>
      <c r="F904" s="120"/>
      <c r="G904" s="120"/>
    </row>
    <row r="905" spans="1:7" ht="12.75">
      <c r="A905" s="134"/>
      <c r="B905" s="134"/>
      <c r="C905" s="120"/>
      <c r="D905" s="120"/>
      <c r="E905" s="120"/>
      <c r="F905" s="120"/>
      <c r="G905" s="120"/>
    </row>
    <row r="906" spans="1:7" ht="12.75">
      <c r="A906" s="134"/>
      <c r="B906" s="134"/>
      <c r="C906" s="120"/>
      <c r="D906" s="120"/>
      <c r="E906" s="120"/>
      <c r="F906" s="120"/>
      <c r="G906" s="120"/>
    </row>
    <row r="907" spans="1:7" ht="12.75">
      <c r="A907" s="134"/>
      <c r="B907" s="134"/>
      <c r="C907" s="120"/>
      <c r="D907" s="120"/>
      <c r="E907" s="120"/>
      <c r="F907" s="120"/>
      <c r="G907" s="120"/>
    </row>
    <row r="908" spans="1:7" ht="12.75">
      <c r="A908" s="134"/>
      <c r="B908" s="134"/>
      <c r="C908" s="120"/>
      <c r="D908" s="120"/>
      <c r="E908" s="120"/>
      <c r="F908" s="120"/>
      <c r="G908" s="120"/>
    </row>
    <row r="909" spans="1:7" ht="12.75">
      <c r="A909" s="134"/>
      <c r="B909" s="134"/>
      <c r="C909" s="120"/>
      <c r="D909" s="120"/>
      <c r="E909" s="120"/>
      <c r="F909" s="120"/>
      <c r="G909" s="120"/>
    </row>
    <row r="910" spans="1:7" ht="12.75">
      <c r="A910" s="134"/>
      <c r="B910" s="134"/>
      <c r="C910" s="120"/>
      <c r="D910" s="120"/>
      <c r="E910" s="120"/>
      <c r="F910" s="120"/>
      <c r="G910" s="120"/>
    </row>
    <row r="911" spans="1:7" ht="12.75">
      <c r="A911" s="134"/>
      <c r="B911" s="134"/>
      <c r="C911" s="120"/>
      <c r="D911" s="120"/>
      <c r="E911" s="120"/>
      <c r="F911" s="120"/>
      <c r="G911" s="120"/>
    </row>
    <row r="912" spans="1:7" ht="12.75">
      <c r="A912" s="134"/>
      <c r="B912" s="134"/>
      <c r="C912" s="120"/>
      <c r="D912" s="120"/>
      <c r="E912" s="120"/>
      <c r="F912" s="120"/>
      <c r="G912" s="120"/>
    </row>
    <row r="913" spans="1:7" ht="12.75">
      <c r="A913" s="134"/>
      <c r="B913" s="134"/>
      <c r="C913" s="120"/>
      <c r="D913" s="120"/>
      <c r="E913" s="120"/>
      <c r="F913" s="120"/>
      <c r="G913" s="120"/>
    </row>
    <row r="914" spans="1:7" ht="12.75">
      <c r="A914" s="134"/>
      <c r="B914" s="134"/>
      <c r="C914" s="120"/>
      <c r="D914" s="120"/>
      <c r="E914" s="120"/>
      <c r="F914" s="120"/>
      <c r="G914" s="120"/>
    </row>
    <row r="915" spans="1:7" ht="12.75">
      <c r="A915" s="134"/>
      <c r="B915" s="134"/>
      <c r="C915" s="120"/>
      <c r="D915" s="120"/>
      <c r="E915" s="120"/>
      <c r="F915" s="120"/>
      <c r="G915" s="120"/>
    </row>
    <row r="916" spans="1:7" ht="12.75">
      <c r="A916" s="134"/>
      <c r="B916" s="134"/>
      <c r="C916" s="120"/>
      <c r="D916" s="120"/>
      <c r="E916" s="120"/>
      <c r="F916" s="120"/>
      <c r="G916" s="120"/>
    </row>
    <row r="917" spans="1:7" ht="12.75">
      <c r="A917" s="134"/>
      <c r="B917" s="134"/>
      <c r="C917" s="120"/>
      <c r="D917" s="120"/>
      <c r="E917" s="120"/>
      <c r="F917" s="120"/>
      <c r="G917" s="120"/>
    </row>
    <row r="918" spans="1:7" ht="12.75">
      <c r="A918" s="134"/>
      <c r="B918" s="134"/>
      <c r="C918" s="120"/>
      <c r="D918" s="120"/>
      <c r="E918" s="120"/>
      <c r="F918" s="120"/>
      <c r="G918" s="120"/>
    </row>
    <row r="919" spans="1:7" ht="12.75">
      <c r="A919" s="134"/>
      <c r="B919" s="134"/>
      <c r="C919" s="120"/>
      <c r="D919" s="120"/>
      <c r="E919" s="120"/>
      <c r="F919" s="120"/>
      <c r="G919" s="120"/>
    </row>
    <row r="920" spans="1:7" ht="12.75">
      <c r="A920" s="134"/>
      <c r="B920" s="134"/>
      <c r="C920" s="120"/>
      <c r="D920" s="120"/>
      <c r="E920" s="120"/>
      <c r="F920" s="120"/>
      <c r="G920" s="120"/>
    </row>
    <row r="921" spans="1:7" ht="12.75">
      <c r="A921" s="134"/>
      <c r="B921" s="134"/>
      <c r="C921" s="120"/>
      <c r="D921" s="120"/>
      <c r="E921" s="120"/>
      <c r="F921" s="120"/>
      <c r="G921" s="120"/>
    </row>
    <row r="922" spans="1:7" ht="12.75">
      <c r="A922" s="134"/>
      <c r="B922" s="134"/>
      <c r="C922" s="120"/>
      <c r="D922" s="120"/>
      <c r="E922" s="120"/>
      <c r="F922" s="120"/>
      <c r="G922" s="120"/>
    </row>
    <row r="923" spans="1:7" ht="12.75">
      <c r="A923" s="134"/>
      <c r="B923" s="134"/>
      <c r="C923" s="120"/>
      <c r="D923" s="120"/>
      <c r="E923" s="120"/>
      <c r="F923" s="120"/>
      <c r="G923" s="120"/>
    </row>
    <row r="924" spans="1:7" ht="12.75">
      <c r="A924" s="134"/>
      <c r="B924" s="134"/>
      <c r="C924" s="120"/>
      <c r="D924" s="120"/>
      <c r="E924" s="120"/>
      <c r="F924" s="120"/>
      <c r="G924" s="120"/>
    </row>
    <row r="925" spans="1:7" ht="12.75">
      <c r="A925" s="134"/>
      <c r="B925" s="134"/>
      <c r="C925" s="120"/>
      <c r="D925" s="120"/>
      <c r="E925" s="120"/>
      <c r="F925" s="120"/>
      <c r="G925" s="120"/>
    </row>
    <row r="926" spans="1:7" ht="12.75">
      <c r="A926" s="134"/>
      <c r="B926" s="134"/>
      <c r="C926" s="120"/>
      <c r="D926" s="120"/>
      <c r="E926" s="120"/>
      <c r="F926" s="120"/>
      <c r="G926" s="120"/>
    </row>
    <row r="927" spans="1:7" ht="12.75">
      <c r="A927" s="134"/>
      <c r="B927" s="134"/>
      <c r="C927" s="120"/>
      <c r="D927" s="120"/>
      <c r="E927" s="120"/>
      <c r="F927" s="120"/>
      <c r="G927" s="120"/>
    </row>
    <row r="928" spans="1:7" ht="12.75">
      <c r="A928" s="134"/>
      <c r="B928" s="134"/>
      <c r="C928" s="120"/>
      <c r="D928" s="120"/>
      <c r="E928" s="120"/>
      <c r="F928" s="120"/>
      <c r="G928" s="120"/>
    </row>
    <row r="929" spans="1:7" ht="12.75">
      <c r="A929" s="134"/>
      <c r="B929" s="134"/>
      <c r="C929" s="120"/>
      <c r="D929" s="120"/>
      <c r="E929" s="120"/>
      <c r="F929" s="120"/>
      <c r="G929" s="120"/>
    </row>
    <row r="930" spans="1:7" ht="12.75">
      <c r="A930" s="134"/>
      <c r="B930" s="134"/>
      <c r="C930" s="120"/>
      <c r="D930" s="120"/>
      <c r="E930" s="120"/>
      <c r="F930" s="120"/>
      <c r="G930" s="120"/>
    </row>
    <row r="931" spans="1:7" ht="12.75">
      <c r="A931" s="134"/>
      <c r="B931" s="134"/>
      <c r="C931" s="120"/>
      <c r="D931" s="120"/>
      <c r="E931" s="120"/>
      <c r="F931" s="120"/>
      <c r="G931" s="120"/>
    </row>
    <row r="932" spans="1:7" ht="12.75">
      <c r="A932" s="134"/>
      <c r="B932" s="134"/>
      <c r="C932" s="120"/>
      <c r="D932" s="120"/>
      <c r="E932" s="120"/>
      <c r="F932" s="120"/>
      <c r="G932" s="120"/>
    </row>
    <row r="933" spans="1:7" ht="12.75">
      <c r="A933" s="134"/>
      <c r="B933" s="134"/>
      <c r="C933" s="120"/>
      <c r="D933" s="120"/>
      <c r="E933" s="120"/>
      <c r="F933" s="120"/>
      <c r="G933" s="120"/>
    </row>
    <row r="934" spans="1:7" ht="12.75">
      <c r="A934" s="134"/>
      <c r="B934" s="134"/>
      <c r="C934" s="120"/>
      <c r="D934" s="120"/>
      <c r="E934" s="120"/>
      <c r="F934" s="120"/>
      <c r="G934" s="120"/>
    </row>
    <row r="935" spans="1:7" ht="12.75">
      <c r="A935" s="134"/>
      <c r="B935" s="134"/>
      <c r="C935" s="120"/>
      <c r="D935" s="120"/>
      <c r="E935" s="120"/>
      <c r="F935" s="120"/>
      <c r="G935" s="120"/>
    </row>
    <row r="936" spans="1:7" ht="12.75">
      <c r="A936" s="134"/>
      <c r="B936" s="134"/>
      <c r="C936" s="120"/>
      <c r="D936" s="120"/>
      <c r="E936" s="120"/>
      <c r="F936" s="120"/>
      <c r="G936" s="120"/>
    </row>
    <row r="937" spans="1:7" ht="12.75">
      <c r="A937" s="134"/>
      <c r="B937" s="134"/>
      <c r="C937" s="120"/>
      <c r="D937" s="120"/>
      <c r="E937" s="120"/>
      <c r="F937" s="120"/>
      <c r="G937" s="120"/>
    </row>
    <row r="938" spans="1:7" ht="12.75">
      <c r="A938" s="134"/>
      <c r="B938" s="134"/>
      <c r="C938" s="120"/>
      <c r="D938" s="120"/>
      <c r="E938" s="120"/>
      <c r="F938" s="120"/>
      <c r="G938" s="120"/>
    </row>
    <row r="939" spans="1:7" ht="12.75">
      <c r="A939" s="134"/>
      <c r="B939" s="134"/>
      <c r="C939" s="120"/>
      <c r="D939" s="120"/>
      <c r="E939" s="120"/>
      <c r="F939" s="120"/>
      <c r="G939" s="120"/>
    </row>
    <row r="940" spans="1:7" ht="12.75">
      <c r="A940" s="134"/>
      <c r="B940" s="134"/>
      <c r="C940" s="120"/>
      <c r="D940" s="120"/>
      <c r="E940" s="120"/>
      <c r="F940" s="120"/>
      <c r="G940" s="120"/>
    </row>
    <row r="941" spans="1:7" ht="12.75">
      <c r="A941" s="134"/>
      <c r="B941" s="134"/>
      <c r="C941" s="120"/>
      <c r="D941" s="120"/>
      <c r="E941" s="120"/>
      <c r="F941" s="120"/>
      <c r="G941" s="120"/>
    </row>
    <row r="942" spans="1:7" ht="12.75">
      <c r="A942" s="134"/>
      <c r="B942" s="134"/>
      <c r="C942" s="120"/>
      <c r="D942" s="120"/>
      <c r="E942" s="120"/>
      <c r="F942" s="120"/>
      <c r="G942" s="120"/>
    </row>
    <row r="943" spans="1:7" ht="12.75">
      <c r="A943" s="134"/>
      <c r="B943" s="134"/>
      <c r="C943" s="120"/>
      <c r="D943" s="120"/>
      <c r="E943" s="120"/>
      <c r="F943" s="120"/>
      <c r="G943" s="120"/>
    </row>
    <row r="944" spans="1:7" ht="12.75">
      <c r="A944" s="134"/>
      <c r="B944" s="134"/>
      <c r="C944" s="120"/>
      <c r="D944" s="120"/>
      <c r="E944" s="120"/>
      <c r="F944" s="120"/>
      <c r="G944" s="120"/>
    </row>
    <row r="945" spans="1:7" ht="12.75">
      <c r="A945" s="134"/>
      <c r="B945" s="134"/>
      <c r="C945" s="120"/>
      <c r="D945" s="120"/>
      <c r="E945" s="120"/>
      <c r="F945" s="120"/>
      <c r="G945" s="120"/>
    </row>
    <row r="946" spans="1:7" ht="12.75">
      <c r="A946" s="134"/>
      <c r="B946" s="134"/>
      <c r="C946" s="120"/>
      <c r="D946" s="120"/>
      <c r="E946" s="120"/>
      <c r="F946" s="120"/>
      <c r="G946" s="120"/>
    </row>
    <row r="947" spans="1:7" ht="12.75">
      <c r="A947" s="134"/>
      <c r="B947" s="134"/>
      <c r="C947" s="120"/>
      <c r="D947" s="120"/>
      <c r="E947" s="120"/>
      <c r="F947" s="120"/>
      <c r="G947" s="120"/>
    </row>
    <row r="948" spans="1:7" ht="12.75">
      <c r="A948" s="134"/>
      <c r="B948" s="134"/>
      <c r="C948" s="120"/>
      <c r="D948" s="120"/>
      <c r="E948" s="120"/>
      <c r="F948" s="120"/>
      <c r="G948" s="120"/>
    </row>
    <row r="949" spans="1:7" ht="12.75">
      <c r="A949" s="134"/>
      <c r="B949" s="134"/>
      <c r="C949" s="120"/>
      <c r="D949" s="120"/>
      <c r="E949" s="120"/>
      <c r="F949" s="120"/>
      <c r="G949" s="120"/>
    </row>
    <row r="950" spans="1:7" ht="12.75">
      <c r="A950" s="134"/>
      <c r="B950" s="134"/>
      <c r="C950" s="120"/>
      <c r="D950" s="120"/>
      <c r="E950" s="120"/>
      <c r="F950" s="120"/>
      <c r="G950" s="120"/>
    </row>
    <row r="951" spans="1:7" ht="12.75">
      <c r="A951" s="134"/>
      <c r="B951" s="134"/>
      <c r="C951" s="120"/>
      <c r="D951" s="120"/>
      <c r="E951" s="120"/>
      <c r="F951" s="120"/>
      <c r="G951" s="120"/>
    </row>
    <row r="952" spans="1:7" ht="12.75">
      <c r="A952" s="134"/>
      <c r="B952" s="134"/>
      <c r="C952" s="120"/>
      <c r="D952" s="120"/>
      <c r="E952" s="120"/>
      <c r="F952" s="120"/>
      <c r="G952" s="120"/>
    </row>
    <row r="953" spans="1:7" ht="12.75">
      <c r="A953" s="134"/>
      <c r="B953" s="134"/>
      <c r="C953" s="120"/>
      <c r="D953" s="120"/>
      <c r="E953" s="120"/>
      <c r="F953" s="120"/>
      <c r="G953" s="120"/>
    </row>
    <row r="954" spans="1:7" ht="12.75">
      <c r="A954" s="134"/>
      <c r="B954" s="134"/>
      <c r="C954" s="120"/>
      <c r="D954" s="120"/>
      <c r="E954" s="120"/>
      <c r="F954" s="120"/>
      <c r="G954" s="120"/>
    </row>
    <row r="955" spans="1:7" ht="12.75">
      <c r="A955" s="134"/>
      <c r="B955" s="134"/>
      <c r="C955" s="120"/>
      <c r="D955" s="120"/>
      <c r="E955" s="120"/>
      <c r="F955" s="120"/>
      <c r="G955" s="120"/>
    </row>
    <row r="956" spans="1:7" ht="12.75">
      <c r="A956" s="134"/>
      <c r="B956" s="134"/>
      <c r="C956" s="120"/>
      <c r="D956" s="120"/>
      <c r="E956" s="120"/>
      <c r="F956" s="120"/>
      <c r="G956" s="120"/>
    </row>
    <row r="957" spans="1:7" ht="12.75">
      <c r="A957" s="134"/>
      <c r="B957" s="134"/>
      <c r="C957" s="120"/>
      <c r="D957" s="120"/>
      <c r="E957" s="120"/>
      <c r="F957" s="120"/>
      <c r="G957" s="120"/>
    </row>
    <row r="958" spans="1:7" ht="12.75">
      <c r="A958" s="134"/>
      <c r="B958" s="134"/>
      <c r="C958" s="120"/>
      <c r="D958" s="120"/>
      <c r="E958" s="120"/>
      <c r="F958" s="120"/>
      <c r="G958" s="120"/>
    </row>
    <row r="959" spans="1:7" ht="12.75">
      <c r="A959" s="134"/>
      <c r="B959" s="134"/>
      <c r="C959" s="120"/>
      <c r="D959" s="120"/>
      <c r="E959" s="120"/>
      <c r="F959" s="120"/>
      <c r="G959" s="120"/>
    </row>
    <row r="960" spans="1:7" ht="12.75">
      <c r="A960" s="134"/>
      <c r="B960" s="134"/>
      <c r="C960" s="120"/>
      <c r="D960" s="120"/>
      <c r="E960" s="120"/>
      <c r="F960" s="120"/>
      <c r="G960" s="120"/>
    </row>
    <row r="961" spans="1:7" ht="12.75">
      <c r="A961" s="134"/>
      <c r="B961" s="134"/>
      <c r="C961" s="120"/>
      <c r="D961" s="120"/>
      <c r="E961" s="120"/>
      <c r="F961" s="120"/>
      <c r="G961" s="120"/>
    </row>
    <row r="962" spans="1:7" ht="12.75">
      <c r="A962" s="134"/>
      <c r="B962" s="134"/>
      <c r="C962" s="120"/>
      <c r="D962" s="120"/>
      <c r="E962" s="120"/>
      <c r="F962" s="120"/>
      <c r="G962" s="120"/>
    </row>
    <row r="963" spans="1:7" ht="12.75">
      <c r="A963" s="134"/>
      <c r="B963" s="134"/>
      <c r="C963" s="120"/>
      <c r="D963" s="120"/>
      <c r="E963" s="120"/>
      <c r="F963" s="120"/>
      <c r="G963" s="120"/>
    </row>
    <row r="964" spans="1:7" ht="12.75">
      <c r="A964" s="134"/>
      <c r="B964" s="134"/>
      <c r="C964" s="120"/>
      <c r="D964" s="120"/>
      <c r="E964" s="120"/>
      <c r="F964" s="120"/>
      <c r="G964" s="120"/>
    </row>
    <row r="965" spans="1:7" ht="12.75">
      <c r="A965" s="134"/>
      <c r="B965" s="134"/>
      <c r="C965" s="120"/>
      <c r="D965" s="120"/>
      <c r="E965" s="120"/>
      <c r="F965" s="120"/>
      <c r="G965" s="120"/>
    </row>
    <row r="966" spans="1:7" ht="12.75">
      <c r="A966" s="134"/>
      <c r="B966" s="134"/>
      <c r="C966" s="120"/>
      <c r="D966" s="120"/>
      <c r="E966" s="120"/>
      <c r="F966" s="120"/>
      <c r="G966" s="120"/>
    </row>
    <row r="967" spans="1:7" ht="12.75">
      <c r="A967" s="134"/>
      <c r="B967" s="134"/>
      <c r="C967" s="120"/>
      <c r="D967" s="120"/>
      <c r="E967" s="120"/>
      <c r="F967" s="120"/>
      <c r="G967" s="120"/>
    </row>
    <row r="968" spans="1:7" ht="12.75">
      <c r="A968" s="134"/>
      <c r="B968" s="134"/>
      <c r="C968" s="120"/>
      <c r="D968" s="120"/>
      <c r="E968" s="120"/>
      <c r="F968" s="120"/>
      <c r="G968" s="120"/>
    </row>
    <row r="969" spans="1:7" ht="12.75">
      <c r="A969" s="134"/>
      <c r="B969" s="134"/>
      <c r="C969" s="120"/>
      <c r="D969" s="120"/>
      <c r="E969" s="120"/>
      <c r="F969" s="120"/>
      <c r="G969" s="120"/>
    </row>
    <row r="970" spans="1:7" ht="12.75">
      <c r="A970" s="134"/>
      <c r="B970" s="134"/>
      <c r="C970" s="120"/>
      <c r="D970" s="120"/>
      <c r="E970" s="120"/>
      <c r="F970" s="120"/>
      <c r="G970" s="120"/>
    </row>
    <row r="971" spans="1:7" ht="12.75">
      <c r="A971" s="134"/>
      <c r="B971" s="134"/>
      <c r="C971" s="120"/>
      <c r="D971" s="120"/>
      <c r="E971" s="120"/>
      <c r="F971" s="120"/>
      <c r="G971" s="120"/>
    </row>
    <row r="972" spans="1:7" ht="12.75">
      <c r="A972" s="134"/>
      <c r="B972" s="134"/>
      <c r="C972" s="120"/>
      <c r="D972" s="120"/>
      <c r="E972" s="120"/>
      <c r="F972" s="120"/>
      <c r="G972" s="120"/>
    </row>
    <row r="973" spans="1:7" ht="12.75">
      <c r="A973" s="134"/>
      <c r="B973" s="134"/>
      <c r="C973" s="120"/>
      <c r="D973" s="120"/>
      <c r="E973" s="120"/>
      <c r="F973" s="120"/>
      <c r="G973" s="120"/>
    </row>
    <row r="974" spans="1:7" ht="12.75">
      <c r="A974" s="134"/>
      <c r="B974" s="134"/>
      <c r="C974" s="120"/>
      <c r="D974" s="120"/>
      <c r="E974" s="120"/>
      <c r="F974" s="120"/>
      <c r="G974" s="120"/>
    </row>
    <row r="975" spans="1:7" ht="12.75">
      <c r="A975" s="134"/>
      <c r="B975" s="134"/>
      <c r="C975" s="120"/>
      <c r="D975" s="120"/>
      <c r="E975" s="120"/>
      <c r="F975" s="120"/>
      <c r="G975" s="120"/>
    </row>
    <row r="976" spans="1:7" ht="12.75">
      <c r="A976" s="134"/>
      <c r="B976" s="134"/>
      <c r="C976" s="120"/>
      <c r="D976" s="120"/>
      <c r="E976" s="120"/>
      <c r="F976" s="120"/>
      <c r="G976" s="120"/>
    </row>
    <row r="977" spans="1:7" ht="12.75">
      <c r="A977" s="134"/>
      <c r="B977" s="134"/>
      <c r="C977" s="120"/>
      <c r="D977" s="120"/>
      <c r="E977" s="120"/>
      <c r="F977" s="120"/>
      <c r="G977" s="120"/>
    </row>
    <row r="978" spans="1:7" ht="12.75">
      <c r="A978" s="134"/>
      <c r="B978" s="134"/>
      <c r="C978" s="120"/>
      <c r="D978" s="120"/>
      <c r="E978" s="120"/>
      <c r="F978" s="120"/>
      <c r="G978" s="120"/>
    </row>
    <row r="979" spans="1:7" ht="12.75">
      <c r="A979" s="134"/>
      <c r="B979" s="134"/>
      <c r="C979" s="120"/>
      <c r="D979" s="120"/>
      <c r="E979" s="120"/>
      <c r="F979" s="120"/>
      <c r="G979" s="120"/>
    </row>
    <row r="980" spans="1:7" ht="12.75">
      <c r="A980" s="134"/>
      <c r="B980" s="134"/>
      <c r="C980" s="120"/>
      <c r="D980" s="120"/>
      <c r="E980" s="120"/>
      <c r="F980" s="120"/>
      <c r="G980" s="120"/>
    </row>
    <row r="981" spans="1:7" ht="12.75">
      <c r="A981" s="134"/>
      <c r="B981" s="134"/>
      <c r="C981" s="120"/>
      <c r="D981" s="120"/>
      <c r="E981" s="120"/>
      <c r="F981" s="120"/>
      <c r="G981" s="120"/>
    </row>
    <row r="982" spans="1:7" ht="12.75">
      <c r="A982" s="134"/>
      <c r="B982" s="134"/>
      <c r="C982" s="120"/>
      <c r="D982" s="120"/>
      <c r="E982" s="120"/>
      <c r="F982" s="120"/>
      <c r="G982" s="120"/>
    </row>
    <row r="983" spans="1:7" ht="12.75">
      <c r="A983" s="134"/>
      <c r="B983" s="134"/>
      <c r="C983" s="120"/>
      <c r="D983" s="120"/>
      <c r="E983" s="120"/>
      <c r="F983" s="120"/>
      <c r="G983" s="120"/>
    </row>
    <row r="984" spans="1:7" ht="12.75">
      <c r="A984" s="134"/>
      <c r="B984" s="134"/>
      <c r="C984" s="120"/>
      <c r="D984" s="120"/>
      <c r="E984" s="120"/>
      <c r="F984" s="120"/>
      <c r="G984" s="120"/>
    </row>
    <row r="985" spans="1:7" ht="12.75">
      <c r="A985" s="134"/>
      <c r="B985" s="134"/>
      <c r="C985" s="120"/>
      <c r="D985" s="120"/>
      <c r="E985" s="120"/>
      <c r="F985" s="120"/>
      <c r="G985" s="120"/>
    </row>
    <row r="986" spans="1:7" ht="12.75">
      <c r="A986" s="134"/>
      <c r="B986" s="134"/>
      <c r="C986" s="120"/>
      <c r="D986" s="120"/>
      <c r="E986" s="120"/>
      <c r="F986" s="120"/>
      <c r="G986" s="120"/>
    </row>
    <row r="987" spans="1:7" ht="12.75">
      <c r="A987" s="134"/>
      <c r="B987" s="134"/>
      <c r="C987" s="120"/>
      <c r="D987" s="120"/>
      <c r="E987" s="120"/>
      <c r="F987" s="120"/>
      <c r="G987" s="120"/>
    </row>
    <row r="988" spans="1:7" ht="12.75">
      <c r="A988" s="134"/>
      <c r="B988" s="134"/>
      <c r="C988" s="120"/>
      <c r="D988" s="120"/>
      <c r="E988" s="120"/>
      <c r="F988" s="120"/>
      <c r="G988" s="120"/>
    </row>
    <row r="989" spans="1:7" ht="12.75">
      <c r="A989" s="134"/>
      <c r="B989" s="134"/>
      <c r="C989" s="120"/>
      <c r="D989" s="120"/>
      <c r="E989" s="120"/>
      <c r="F989" s="120"/>
      <c r="G989" s="120"/>
    </row>
    <row r="990" spans="1:7" ht="12.75">
      <c r="A990" s="134"/>
      <c r="B990" s="134"/>
      <c r="C990" s="120"/>
      <c r="D990" s="120"/>
      <c r="E990" s="120"/>
      <c r="F990" s="120"/>
      <c r="G990" s="120"/>
    </row>
    <row r="991" spans="1:7" ht="12.75">
      <c r="A991" s="134"/>
      <c r="B991" s="134"/>
      <c r="C991" s="120"/>
      <c r="D991" s="120"/>
      <c r="E991" s="120"/>
      <c r="F991" s="120"/>
      <c r="G991" s="120"/>
    </row>
    <row r="992" spans="1:7" ht="12.75">
      <c r="A992" s="134"/>
      <c r="B992" s="134"/>
      <c r="C992" s="120"/>
      <c r="D992" s="120"/>
      <c r="E992" s="120"/>
      <c r="F992" s="120"/>
      <c r="G992" s="120"/>
    </row>
    <row r="993" spans="1:7" ht="12.75">
      <c r="A993" s="134"/>
      <c r="B993" s="134"/>
      <c r="C993" s="120"/>
      <c r="D993" s="120"/>
      <c r="E993" s="120"/>
      <c r="F993" s="120"/>
      <c r="G993" s="120"/>
    </row>
    <row r="994" spans="1:7" ht="12.75">
      <c r="A994" s="134"/>
      <c r="B994" s="134"/>
      <c r="C994" s="120"/>
      <c r="D994" s="120"/>
      <c r="E994" s="120"/>
      <c r="F994" s="120"/>
      <c r="G994" s="120"/>
    </row>
    <row r="995" spans="1:7" ht="12.75">
      <c r="A995" s="134"/>
      <c r="B995" s="134"/>
      <c r="C995" s="120"/>
      <c r="D995" s="120"/>
      <c r="E995" s="120"/>
      <c r="F995" s="120"/>
      <c r="G995" s="120"/>
    </row>
    <row r="996" spans="1:7" ht="12.75">
      <c r="A996" s="134"/>
      <c r="B996" s="134"/>
      <c r="C996" s="120"/>
      <c r="D996" s="120"/>
      <c r="E996" s="120"/>
      <c r="F996" s="120"/>
      <c r="G996" s="120"/>
    </row>
    <row r="997" spans="1:7" ht="12.75">
      <c r="A997" s="134"/>
      <c r="B997" s="134"/>
      <c r="C997" s="120"/>
      <c r="D997" s="120"/>
      <c r="E997" s="120"/>
      <c r="F997" s="120"/>
      <c r="G997" s="120"/>
    </row>
    <row r="998" spans="1:7" ht="12.75">
      <c r="A998" s="134"/>
      <c r="B998" s="134"/>
      <c r="C998" s="120"/>
      <c r="D998" s="120"/>
      <c r="E998" s="120"/>
      <c r="F998" s="120"/>
      <c r="G998" s="120"/>
    </row>
    <row r="999" spans="1:7" ht="12.75">
      <c r="A999" s="134"/>
      <c r="B999" s="134"/>
      <c r="C999" s="120"/>
      <c r="D999" s="120"/>
      <c r="E999" s="120"/>
      <c r="F999" s="120"/>
      <c r="G999" s="120"/>
    </row>
    <row r="1000" spans="1:7" ht="12.75">
      <c r="A1000" s="134"/>
      <c r="B1000" s="134"/>
      <c r="C1000" s="120"/>
      <c r="D1000" s="120"/>
      <c r="E1000" s="120"/>
      <c r="F1000" s="120"/>
      <c r="G1000" s="120"/>
    </row>
    <row r="1001" spans="1:7" ht="12.75">
      <c r="A1001" s="134"/>
      <c r="B1001" s="134"/>
      <c r="C1001" s="120"/>
      <c r="D1001" s="120"/>
      <c r="E1001" s="120"/>
      <c r="F1001" s="120"/>
      <c r="G1001" s="120"/>
    </row>
    <row r="1002" spans="1:7" ht="12.75">
      <c r="A1002" s="134"/>
      <c r="B1002" s="134"/>
      <c r="C1002" s="120"/>
      <c r="D1002" s="120"/>
      <c r="E1002" s="120"/>
      <c r="F1002" s="120"/>
      <c r="G1002" s="120"/>
    </row>
    <row r="1003" spans="1:7" ht="12.75">
      <c r="A1003" s="134"/>
      <c r="B1003" s="134"/>
      <c r="C1003" s="120"/>
      <c r="D1003" s="120"/>
      <c r="E1003" s="120"/>
      <c r="F1003" s="120"/>
      <c r="G1003" s="120"/>
    </row>
    <row r="1004" spans="1:7" ht="12.75">
      <c r="A1004" s="134"/>
      <c r="B1004" s="134"/>
      <c r="C1004" s="120"/>
      <c r="D1004" s="120"/>
      <c r="E1004" s="120"/>
      <c r="F1004" s="120"/>
      <c r="G1004" s="120"/>
    </row>
    <row r="1005" spans="1:7" ht="12.75">
      <c r="A1005" s="134"/>
      <c r="B1005" s="134"/>
      <c r="C1005" s="120"/>
      <c r="D1005" s="120"/>
      <c r="E1005" s="120"/>
      <c r="F1005" s="120"/>
      <c r="G1005" s="120"/>
    </row>
    <row r="1006" spans="1:7" ht="12.75">
      <c r="A1006" s="134"/>
      <c r="B1006" s="134"/>
      <c r="C1006" s="120"/>
      <c r="D1006" s="120"/>
      <c r="E1006" s="120"/>
      <c r="F1006" s="120"/>
      <c r="G1006" s="120"/>
    </row>
    <row r="1007" spans="1:7" ht="12.75">
      <c r="A1007" s="134"/>
      <c r="B1007" s="134"/>
      <c r="C1007" s="120"/>
      <c r="D1007" s="120"/>
      <c r="E1007" s="120"/>
      <c r="F1007" s="120"/>
      <c r="G1007" s="120"/>
    </row>
    <row r="1008" spans="1:7" ht="12.75">
      <c r="A1008" s="134"/>
      <c r="B1008" s="134"/>
      <c r="C1008" s="120"/>
      <c r="D1008" s="120"/>
      <c r="E1008" s="120"/>
      <c r="F1008" s="120"/>
      <c r="G1008" s="120"/>
    </row>
    <row r="1009" spans="1:7" ht="12.75">
      <c r="A1009" s="134"/>
      <c r="B1009" s="134"/>
      <c r="C1009" s="120"/>
      <c r="D1009" s="120"/>
      <c r="E1009" s="120"/>
      <c r="F1009" s="120"/>
      <c r="G1009" s="120"/>
    </row>
    <row r="1010" spans="1:7" ht="12.75">
      <c r="A1010" s="134"/>
      <c r="B1010" s="134"/>
      <c r="C1010" s="120"/>
      <c r="D1010" s="120"/>
      <c r="E1010" s="120"/>
      <c r="F1010" s="120"/>
      <c r="G1010" s="120"/>
    </row>
    <row r="1011" spans="1:7" ht="12.75">
      <c r="A1011" s="134"/>
      <c r="B1011" s="134"/>
      <c r="C1011" s="120"/>
      <c r="D1011" s="120"/>
      <c r="E1011" s="120"/>
      <c r="F1011" s="120"/>
      <c r="G1011" s="120"/>
    </row>
    <row r="1012" spans="1:7" ht="12.75">
      <c r="A1012" s="134"/>
      <c r="B1012" s="134"/>
      <c r="C1012" s="120"/>
      <c r="D1012" s="120"/>
      <c r="E1012" s="120"/>
      <c r="F1012" s="120"/>
      <c r="G1012" s="120"/>
    </row>
    <row r="1013" spans="1:7" ht="12.75">
      <c r="A1013" s="134"/>
      <c r="B1013" s="134"/>
      <c r="C1013" s="120"/>
      <c r="D1013" s="120"/>
      <c r="E1013" s="120"/>
      <c r="F1013" s="120"/>
      <c r="G1013" s="120"/>
    </row>
    <row r="1014" spans="1:7" ht="12.75">
      <c r="A1014" s="134"/>
      <c r="B1014" s="134"/>
      <c r="C1014" s="120"/>
      <c r="D1014" s="120"/>
      <c r="E1014" s="120"/>
      <c r="F1014" s="120"/>
      <c r="G1014" s="120"/>
    </row>
    <row r="1015" spans="1:7" ht="12.75">
      <c r="A1015" s="134"/>
      <c r="B1015" s="134"/>
      <c r="C1015" s="120"/>
      <c r="D1015" s="120"/>
      <c r="E1015" s="120"/>
      <c r="F1015" s="120"/>
      <c r="G1015" s="120"/>
    </row>
    <row r="1016" spans="1:7" ht="12.75">
      <c r="A1016" s="134"/>
      <c r="B1016" s="134"/>
      <c r="C1016" s="120"/>
      <c r="D1016" s="120"/>
      <c r="E1016" s="120"/>
      <c r="F1016" s="120"/>
      <c r="G1016" s="120"/>
    </row>
    <row r="1017" spans="1:7" ht="12.75">
      <c r="A1017" s="134"/>
      <c r="B1017" s="134"/>
      <c r="C1017" s="120"/>
      <c r="D1017" s="120"/>
      <c r="E1017" s="120"/>
      <c r="F1017" s="120"/>
      <c r="G1017" s="120"/>
    </row>
    <row r="1018" spans="1:7" ht="12.75">
      <c r="A1018" s="134"/>
      <c r="B1018" s="134"/>
      <c r="C1018" s="120"/>
      <c r="D1018" s="120"/>
      <c r="E1018" s="120"/>
      <c r="F1018" s="120"/>
      <c r="G1018" s="120"/>
    </row>
    <row r="1019" spans="1:7" ht="12.75">
      <c r="A1019" s="134"/>
      <c r="B1019" s="134"/>
      <c r="C1019" s="120"/>
      <c r="D1019" s="120"/>
      <c r="E1019" s="120"/>
      <c r="F1019" s="120"/>
      <c r="G1019" s="120"/>
    </row>
    <row r="1020" spans="1:7" ht="12.75">
      <c r="A1020" s="134"/>
      <c r="B1020" s="134"/>
      <c r="C1020" s="120"/>
      <c r="D1020" s="120"/>
      <c r="E1020" s="120"/>
      <c r="F1020" s="120"/>
      <c r="G1020" s="120"/>
    </row>
    <row r="1021" spans="1:7" ht="12.75">
      <c r="A1021" s="134"/>
      <c r="B1021" s="134"/>
      <c r="C1021" s="120"/>
      <c r="D1021" s="120"/>
      <c r="E1021" s="120"/>
      <c r="F1021" s="120"/>
      <c r="G1021" s="120"/>
    </row>
    <row r="1022" spans="1:7" ht="12.75">
      <c r="A1022" s="134"/>
      <c r="B1022" s="134"/>
      <c r="C1022" s="120"/>
      <c r="D1022" s="120"/>
      <c r="E1022" s="120"/>
      <c r="F1022" s="120"/>
      <c r="G1022" s="120"/>
    </row>
    <row r="1023" spans="1:7" ht="12.75">
      <c r="A1023" s="134"/>
      <c r="B1023" s="134"/>
      <c r="C1023" s="120"/>
      <c r="D1023" s="120"/>
      <c r="E1023" s="120"/>
      <c r="F1023" s="120"/>
      <c r="G1023" s="120"/>
    </row>
    <row r="1024" spans="1:7" ht="12.75">
      <c r="A1024" s="134"/>
      <c r="B1024" s="134"/>
      <c r="C1024" s="120"/>
      <c r="D1024" s="120"/>
      <c r="E1024" s="120"/>
      <c r="F1024" s="120"/>
      <c r="G1024" s="120"/>
    </row>
    <row r="1025" spans="1:7" ht="12.75">
      <c r="A1025" s="134"/>
      <c r="B1025" s="134"/>
      <c r="C1025" s="120"/>
      <c r="D1025" s="120"/>
      <c r="E1025" s="120"/>
      <c r="F1025" s="120"/>
      <c r="G1025" s="120"/>
    </row>
    <row r="1026" spans="1:7" ht="12.75">
      <c r="A1026" s="134"/>
      <c r="B1026" s="134"/>
      <c r="C1026" s="120"/>
      <c r="D1026" s="120"/>
      <c r="E1026" s="120"/>
      <c r="F1026" s="120"/>
      <c r="G1026" s="120"/>
    </row>
    <row r="1027" spans="1:7" ht="12.75">
      <c r="A1027" s="134"/>
      <c r="B1027" s="134"/>
      <c r="C1027" s="120"/>
      <c r="D1027" s="120"/>
      <c r="E1027" s="120"/>
      <c r="F1027" s="120"/>
      <c r="G1027" s="120"/>
    </row>
    <row r="1028" spans="1:7" ht="12.75">
      <c r="A1028" s="134"/>
      <c r="B1028" s="134"/>
      <c r="C1028" s="120"/>
      <c r="D1028" s="120"/>
      <c r="E1028" s="120"/>
      <c r="F1028" s="120"/>
      <c r="G1028" s="120"/>
    </row>
    <row r="1029" spans="1:7" ht="12.75">
      <c r="A1029" s="134"/>
      <c r="B1029" s="134"/>
      <c r="C1029" s="120"/>
      <c r="D1029" s="120"/>
      <c r="E1029" s="120"/>
      <c r="F1029" s="120"/>
      <c r="G1029" s="120"/>
    </row>
    <row r="1030" spans="1:7" ht="12.75">
      <c r="A1030" s="134"/>
      <c r="B1030" s="134"/>
      <c r="C1030" s="120"/>
      <c r="D1030" s="120"/>
      <c r="E1030" s="120"/>
      <c r="F1030" s="120"/>
      <c r="G1030" s="120"/>
    </row>
    <row r="1031" spans="1:7" ht="12.75">
      <c r="A1031" s="134"/>
      <c r="B1031" s="134"/>
      <c r="C1031" s="120"/>
      <c r="D1031" s="120"/>
      <c r="E1031" s="120"/>
      <c r="F1031" s="120"/>
      <c r="G1031" s="120"/>
    </row>
    <row r="1032" spans="1:7" ht="12.75">
      <c r="A1032" s="134"/>
      <c r="B1032" s="134"/>
      <c r="C1032" s="120"/>
      <c r="D1032" s="120"/>
      <c r="E1032" s="120"/>
      <c r="F1032" s="120"/>
      <c r="G1032" s="120"/>
    </row>
    <row r="1033" spans="1:7" ht="12.75">
      <c r="A1033" s="134"/>
      <c r="B1033" s="134"/>
      <c r="C1033" s="120"/>
      <c r="D1033" s="120"/>
      <c r="E1033" s="120"/>
      <c r="F1033" s="120"/>
      <c r="G1033" s="120"/>
    </row>
    <row r="1034" spans="1:7" ht="12.75">
      <c r="A1034" s="134"/>
      <c r="B1034" s="134"/>
      <c r="C1034" s="120"/>
      <c r="D1034" s="120"/>
      <c r="E1034" s="120"/>
      <c r="F1034" s="120"/>
      <c r="G1034" s="120"/>
    </row>
    <row r="1035" spans="1:7" ht="12.75">
      <c r="A1035" s="134"/>
      <c r="B1035" s="134"/>
      <c r="C1035" s="120"/>
      <c r="D1035" s="120"/>
      <c r="E1035" s="120"/>
      <c r="F1035" s="120"/>
      <c r="G1035" s="120"/>
    </row>
    <row r="1036" spans="1:7" ht="12.75">
      <c r="A1036" s="134"/>
      <c r="B1036" s="134"/>
      <c r="C1036" s="120"/>
      <c r="D1036" s="120"/>
      <c r="E1036" s="120"/>
      <c r="F1036" s="120"/>
      <c r="G1036" s="120"/>
    </row>
    <row r="1037" spans="1:7" ht="12.75">
      <c r="A1037" s="134"/>
      <c r="B1037" s="134"/>
      <c r="C1037" s="120"/>
      <c r="D1037" s="120"/>
      <c r="E1037" s="120"/>
      <c r="F1037" s="120"/>
      <c r="G1037" s="120"/>
    </row>
    <row r="1038" spans="1:7" ht="12.75">
      <c r="A1038" s="134"/>
      <c r="B1038" s="134"/>
      <c r="C1038" s="120"/>
      <c r="D1038" s="120"/>
      <c r="E1038" s="120"/>
      <c r="F1038" s="120"/>
      <c r="G1038" s="120"/>
    </row>
    <row r="1039" spans="1:7" ht="12.75">
      <c r="A1039" s="134"/>
      <c r="B1039" s="134"/>
      <c r="C1039" s="120"/>
      <c r="D1039" s="120"/>
      <c r="E1039" s="120"/>
      <c r="F1039" s="120"/>
      <c r="G1039" s="120"/>
    </row>
    <row r="1040" spans="1:7" ht="12.75">
      <c r="A1040" s="134"/>
      <c r="B1040" s="134"/>
      <c r="C1040" s="120"/>
      <c r="D1040" s="120"/>
      <c r="E1040" s="120"/>
      <c r="F1040" s="120"/>
      <c r="G1040" s="120"/>
    </row>
    <row r="1041" spans="1:7" ht="12.75">
      <c r="A1041" s="134"/>
      <c r="B1041" s="134"/>
      <c r="C1041" s="120"/>
      <c r="D1041" s="120"/>
      <c r="E1041" s="120"/>
      <c r="F1041" s="120"/>
      <c r="G1041" s="120"/>
    </row>
    <row r="1042" spans="1:7" ht="12.75">
      <c r="A1042" s="134"/>
      <c r="B1042" s="134"/>
      <c r="C1042" s="120"/>
      <c r="D1042" s="120"/>
      <c r="E1042" s="120"/>
      <c r="F1042" s="120"/>
      <c r="G1042" s="120"/>
    </row>
    <row r="1043" spans="1:7" ht="12.75">
      <c r="A1043" s="134"/>
      <c r="B1043" s="134"/>
      <c r="C1043" s="120"/>
      <c r="D1043" s="120"/>
      <c r="E1043" s="120"/>
      <c r="F1043" s="120"/>
      <c r="G1043" s="120"/>
    </row>
    <row r="1044" spans="1:7" ht="12.75">
      <c r="A1044" s="134"/>
      <c r="B1044" s="134"/>
      <c r="C1044" s="120"/>
      <c r="D1044" s="120"/>
      <c r="E1044" s="120"/>
      <c r="F1044" s="120"/>
      <c r="G1044" s="120"/>
    </row>
    <row r="1045" spans="1:7" ht="12.75">
      <c r="A1045" s="134"/>
      <c r="B1045" s="134"/>
      <c r="C1045" s="120"/>
      <c r="D1045" s="120"/>
      <c r="E1045" s="120"/>
      <c r="F1045" s="120"/>
      <c r="G1045" s="120"/>
    </row>
    <row r="1046" spans="1:7" ht="12.75">
      <c r="A1046" s="134"/>
      <c r="B1046" s="134"/>
      <c r="C1046" s="120"/>
      <c r="D1046" s="120"/>
      <c r="E1046" s="120"/>
      <c r="F1046" s="120"/>
      <c r="G1046" s="120"/>
    </row>
    <row r="1047" spans="1:7" ht="12.75">
      <c r="A1047" s="134"/>
      <c r="B1047" s="134"/>
      <c r="C1047" s="120"/>
      <c r="D1047" s="120"/>
      <c r="E1047" s="120"/>
      <c r="F1047" s="120"/>
      <c r="G1047" s="120"/>
    </row>
    <row r="1048" spans="1:7" ht="12.75">
      <c r="A1048" s="134"/>
      <c r="B1048" s="134"/>
      <c r="C1048" s="120"/>
      <c r="D1048" s="120"/>
      <c r="E1048" s="120"/>
      <c r="F1048" s="120"/>
      <c r="G1048" s="120"/>
    </row>
    <row r="1049" spans="1:7" ht="12.75">
      <c r="A1049" s="134"/>
      <c r="B1049" s="134"/>
      <c r="C1049" s="120"/>
      <c r="D1049" s="120"/>
      <c r="E1049" s="120"/>
      <c r="F1049" s="120"/>
      <c r="G1049" s="120"/>
    </row>
    <row r="1050" spans="1:7" ht="12.75">
      <c r="A1050" s="134"/>
      <c r="B1050" s="134"/>
      <c r="C1050" s="120"/>
      <c r="D1050" s="120"/>
      <c r="E1050" s="120"/>
      <c r="F1050" s="120"/>
      <c r="G1050" s="120"/>
    </row>
    <row r="1051" spans="1:7" ht="12.75">
      <c r="A1051" s="134"/>
      <c r="B1051" s="134"/>
      <c r="C1051" s="120"/>
      <c r="D1051" s="120"/>
      <c r="E1051" s="120"/>
      <c r="F1051" s="120"/>
      <c r="G1051" s="120"/>
    </row>
    <row r="1052" spans="1:7" ht="12.75">
      <c r="A1052" s="134"/>
      <c r="B1052" s="134"/>
      <c r="C1052" s="120"/>
      <c r="D1052" s="120"/>
      <c r="E1052" s="120"/>
      <c r="F1052" s="120"/>
      <c r="G1052" s="120"/>
    </row>
    <row r="1053" spans="1:7" ht="12.75">
      <c r="A1053" s="134"/>
      <c r="B1053" s="134"/>
      <c r="C1053" s="120"/>
      <c r="D1053" s="120"/>
      <c r="E1053" s="120"/>
      <c r="F1053" s="120"/>
      <c r="G1053" s="120"/>
    </row>
    <row r="1054" spans="1:7" ht="12.75">
      <c r="A1054" s="134"/>
      <c r="B1054" s="134"/>
      <c r="C1054" s="120"/>
      <c r="D1054" s="120"/>
      <c r="E1054" s="120"/>
      <c r="F1054" s="120"/>
      <c r="G1054" s="120"/>
    </row>
    <row r="1055" spans="1:7" ht="12.75">
      <c r="A1055" s="134"/>
      <c r="B1055" s="134"/>
      <c r="C1055" s="120"/>
      <c r="D1055" s="120"/>
      <c r="E1055" s="120"/>
      <c r="F1055" s="120"/>
      <c r="G1055" s="120"/>
    </row>
    <row r="1056" spans="1:7" ht="12.75">
      <c r="A1056" s="134"/>
      <c r="B1056" s="134"/>
      <c r="C1056" s="120"/>
      <c r="D1056" s="120"/>
      <c r="E1056" s="120"/>
      <c r="F1056" s="120"/>
      <c r="G1056" s="120"/>
    </row>
    <row r="1057" spans="1:7" ht="12.75">
      <c r="A1057" s="134"/>
      <c r="B1057" s="134"/>
      <c r="C1057" s="120"/>
      <c r="D1057" s="120"/>
      <c r="E1057" s="120"/>
      <c r="F1057" s="120"/>
      <c r="G1057" s="120"/>
    </row>
    <row r="1058" spans="1:7" ht="12.75">
      <c r="A1058" s="134"/>
      <c r="B1058" s="134"/>
      <c r="C1058" s="120"/>
      <c r="D1058" s="120"/>
      <c r="E1058" s="120"/>
      <c r="F1058" s="120"/>
      <c r="G1058" s="120"/>
    </row>
    <row r="1059" spans="1:7" ht="12.75">
      <c r="A1059" s="134"/>
      <c r="B1059" s="134"/>
      <c r="C1059" s="120"/>
      <c r="D1059" s="120"/>
      <c r="E1059" s="120"/>
      <c r="F1059" s="120"/>
      <c r="G1059" s="120"/>
    </row>
    <row r="1060" spans="1:7" ht="12.75">
      <c r="A1060" s="134"/>
      <c r="B1060" s="134"/>
      <c r="C1060" s="120"/>
      <c r="D1060" s="120"/>
      <c r="E1060" s="120"/>
      <c r="F1060" s="120"/>
      <c r="G1060" s="120"/>
    </row>
    <row r="1061" spans="1:7" ht="12.75">
      <c r="A1061" s="134"/>
      <c r="B1061" s="134"/>
      <c r="C1061" s="120"/>
      <c r="D1061" s="120"/>
      <c r="E1061" s="120"/>
      <c r="F1061" s="120"/>
      <c r="G1061" s="120"/>
    </row>
    <row r="1062" spans="1:7" ht="12.75">
      <c r="A1062" s="134"/>
      <c r="B1062" s="134"/>
      <c r="C1062" s="120"/>
      <c r="D1062" s="120"/>
      <c r="E1062" s="120"/>
      <c r="F1062" s="120"/>
      <c r="G1062" s="120"/>
    </row>
    <row r="1063" spans="1:7" ht="12.75">
      <c r="A1063" s="134"/>
      <c r="B1063" s="134"/>
      <c r="C1063" s="120"/>
      <c r="D1063" s="120"/>
      <c r="E1063" s="120"/>
      <c r="F1063" s="120"/>
      <c r="G1063" s="120"/>
    </row>
    <row r="1064" spans="1:7" ht="12.75">
      <c r="A1064" s="134"/>
      <c r="B1064" s="134"/>
      <c r="C1064" s="120"/>
      <c r="D1064" s="120"/>
      <c r="E1064" s="120"/>
      <c r="F1064" s="120"/>
      <c r="G1064" s="120"/>
    </row>
    <row r="1065" spans="1:7" ht="12.75">
      <c r="A1065" s="134"/>
      <c r="B1065" s="134"/>
      <c r="C1065" s="120"/>
      <c r="D1065" s="120"/>
      <c r="E1065" s="120"/>
      <c r="F1065" s="120"/>
      <c r="G1065" s="120"/>
    </row>
    <row r="1066" spans="1:7" ht="12.75">
      <c r="A1066" s="134"/>
      <c r="B1066" s="134"/>
      <c r="C1066" s="120"/>
      <c r="D1066" s="120"/>
      <c r="E1066" s="120"/>
      <c r="F1066" s="120"/>
      <c r="G1066" s="120"/>
    </row>
    <row r="1067" spans="1:7" ht="12.75">
      <c r="A1067" s="134"/>
      <c r="B1067" s="134"/>
      <c r="C1067" s="120"/>
      <c r="D1067" s="120"/>
      <c r="E1067" s="120"/>
      <c r="F1067" s="120"/>
      <c r="G1067" s="120"/>
    </row>
    <row r="1068" spans="1:7" ht="12.75">
      <c r="A1068" s="134"/>
      <c r="B1068" s="134"/>
      <c r="C1068" s="120"/>
      <c r="D1068" s="120"/>
      <c r="E1068" s="120"/>
      <c r="F1068" s="120"/>
      <c r="G1068" s="120"/>
    </row>
    <row r="1069" spans="1:7" ht="12.75">
      <c r="A1069" s="134"/>
      <c r="B1069" s="134"/>
      <c r="C1069" s="120"/>
      <c r="D1069" s="120"/>
      <c r="E1069" s="120"/>
      <c r="F1069" s="120"/>
      <c r="G1069" s="120"/>
    </row>
    <row r="1070" spans="1:7" ht="12.75">
      <c r="A1070" s="134"/>
      <c r="B1070" s="134"/>
      <c r="C1070" s="120"/>
      <c r="D1070" s="120"/>
      <c r="E1070" s="120"/>
      <c r="F1070" s="120"/>
      <c r="G1070" s="120"/>
    </row>
    <row r="1071" spans="1:7" ht="12.75">
      <c r="A1071" s="134"/>
      <c r="B1071" s="134"/>
      <c r="C1071" s="120"/>
      <c r="D1071" s="120"/>
      <c r="E1071" s="120"/>
      <c r="F1071" s="120"/>
      <c r="G1071" s="120"/>
    </row>
    <row r="1072" spans="1:7" ht="12.75">
      <c r="A1072" s="134"/>
      <c r="B1072" s="134"/>
      <c r="C1072" s="120"/>
      <c r="D1072" s="120"/>
      <c r="E1072" s="120"/>
      <c r="F1072" s="120"/>
      <c r="G1072" s="120"/>
    </row>
    <row r="1073" spans="1:7" ht="12.75">
      <c r="A1073" s="134"/>
      <c r="B1073" s="134"/>
      <c r="C1073" s="120"/>
      <c r="D1073" s="120"/>
      <c r="E1073" s="120"/>
      <c r="F1073" s="120"/>
      <c r="G1073" s="120"/>
    </row>
    <row r="1074" spans="1:7" ht="12.75">
      <c r="A1074" s="134"/>
      <c r="B1074" s="134"/>
      <c r="C1074" s="120"/>
      <c r="D1074" s="120"/>
      <c r="E1074" s="120"/>
      <c r="F1074" s="120"/>
      <c r="G1074" s="120"/>
    </row>
    <row r="1075" spans="1:7" ht="12.75">
      <c r="A1075" s="134"/>
      <c r="B1075" s="134"/>
      <c r="C1075" s="120"/>
      <c r="D1075" s="120"/>
      <c r="E1075" s="120"/>
      <c r="F1075" s="120"/>
      <c r="G1075" s="120"/>
    </row>
    <row r="1076" spans="1:7" ht="12.75">
      <c r="A1076" s="134"/>
      <c r="B1076" s="134"/>
      <c r="C1076" s="120"/>
      <c r="D1076" s="120"/>
      <c r="E1076" s="120"/>
      <c r="F1076" s="120"/>
      <c r="G1076" s="120"/>
    </row>
    <row r="1077" spans="1:7" ht="12.75">
      <c r="A1077" s="134"/>
      <c r="B1077" s="134"/>
      <c r="C1077" s="120"/>
      <c r="D1077" s="120"/>
      <c r="E1077" s="120"/>
      <c r="F1077" s="120"/>
      <c r="G1077" s="120"/>
    </row>
    <row r="1078" spans="1:7" ht="12.75">
      <c r="A1078" s="134"/>
      <c r="B1078" s="134"/>
      <c r="C1078" s="120"/>
      <c r="D1078" s="120"/>
      <c r="E1078" s="120"/>
      <c r="F1078" s="120"/>
      <c r="G1078" s="120"/>
    </row>
    <row r="1079" spans="1:7" ht="12.75">
      <c r="A1079" s="134"/>
      <c r="B1079" s="134"/>
      <c r="C1079" s="120"/>
      <c r="D1079" s="120"/>
      <c r="E1079" s="120"/>
      <c r="F1079" s="120"/>
      <c r="G1079" s="120"/>
    </row>
    <row r="1080" spans="1:7" ht="12.75">
      <c r="A1080" s="134"/>
      <c r="B1080" s="134"/>
      <c r="C1080" s="120"/>
      <c r="D1080" s="120"/>
      <c r="E1080" s="120"/>
      <c r="F1080" s="120"/>
      <c r="G1080" s="120"/>
    </row>
    <row r="1081" spans="1:7" ht="12.75">
      <c r="A1081" s="134"/>
      <c r="B1081" s="134"/>
      <c r="C1081" s="120"/>
      <c r="D1081" s="120"/>
      <c r="E1081" s="120"/>
      <c r="F1081" s="120"/>
      <c r="G1081" s="120"/>
    </row>
    <row r="1082" spans="1:7" ht="12.75">
      <c r="A1082" s="134"/>
      <c r="B1082" s="134"/>
      <c r="C1082" s="120"/>
      <c r="D1082" s="120"/>
      <c r="E1082" s="120"/>
      <c r="F1082" s="120"/>
      <c r="G1082" s="120"/>
    </row>
    <row r="1083" spans="1:7" ht="12.75">
      <c r="A1083" s="134"/>
      <c r="B1083" s="134"/>
      <c r="C1083" s="120"/>
      <c r="D1083" s="120"/>
      <c r="E1083" s="120"/>
      <c r="F1083" s="120"/>
      <c r="G1083" s="120"/>
    </row>
    <row r="1084" spans="1:7" ht="12.75">
      <c r="A1084" s="134"/>
      <c r="B1084" s="134"/>
      <c r="C1084" s="120"/>
      <c r="D1084" s="120"/>
      <c r="E1084" s="120"/>
      <c r="F1084" s="120"/>
      <c r="G1084" s="120"/>
    </row>
    <row r="1085" spans="1:7" ht="12.75">
      <c r="A1085" s="134"/>
      <c r="B1085" s="134"/>
      <c r="C1085" s="120"/>
      <c r="D1085" s="120"/>
      <c r="E1085" s="120"/>
      <c r="F1085" s="120"/>
      <c r="G1085" s="120"/>
    </row>
    <row r="1086" spans="1:7" ht="12.75">
      <c r="A1086" s="134"/>
      <c r="B1086" s="134"/>
      <c r="C1086" s="120"/>
      <c r="D1086" s="120"/>
      <c r="E1086" s="120"/>
      <c r="F1086" s="120"/>
      <c r="G1086" s="120"/>
    </row>
    <row r="1087" spans="1:7" ht="12.75">
      <c r="A1087" s="134"/>
      <c r="B1087" s="134"/>
      <c r="C1087" s="120"/>
      <c r="D1087" s="120"/>
      <c r="E1087" s="120"/>
      <c r="F1087" s="120"/>
      <c r="G1087" s="120"/>
    </row>
    <row r="1088" spans="1:7" ht="12.75">
      <c r="A1088" s="134"/>
      <c r="B1088" s="134"/>
      <c r="C1088" s="120"/>
      <c r="D1088" s="120"/>
      <c r="E1088" s="120"/>
      <c r="F1088" s="120"/>
      <c r="G1088" s="120"/>
    </row>
    <row r="1089" spans="1:7" ht="12.75">
      <c r="A1089" s="134"/>
      <c r="B1089" s="134"/>
      <c r="C1089" s="120"/>
      <c r="D1089" s="120"/>
      <c r="E1089" s="120"/>
      <c r="F1089" s="120"/>
      <c r="G1089" s="120"/>
    </row>
    <row r="1090" spans="1:7" ht="12.75">
      <c r="A1090" s="134"/>
      <c r="B1090" s="134"/>
      <c r="C1090" s="120"/>
      <c r="D1090" s="120"/>
      <c r="E1090" s="120"/>
      <c r="F1090" s="120"/>
      <c r="G1090" s="120"/>
    </row>
    <row r="1091" spans="1:7" ht="12.75">
      <c r="A1091" s="134"/>
      <c r="B1091" s="134"/>
      <c r="C1091" s="120"/>
      <c r="D1091" s="120"/>
      <c r="E1091" s="120"/>
      <c r="F1091" s="120"/>
      <c r="G1091" s="120"/>
    </row>
    <row r="1092" spans="1:7" ht="12.75">
      <c r="A1092" s="134"/>
      <c r="B1092" s="134"/>
      <c r="C1092" s="120"/>
      <c r="D1092" s="120"/>
      <c r="E1092" s="120"/>
      <c r="F1092" s="120"/>
      <c r="G1092" s="120"/>
    </row>
    <row r="1093" spans="1:7" ht="12.75">
      <c r="A1093" s="134"/>
      <c r="B1093" s="134"/>
      <c r="C1093" s="120"/>
      <c r="D1093" s="120"/>
      <c r="E1093" s="120"/>
      <c r="F1093" s="120"/>
      <c r="G1093" s="120"/>
    </row>
    <row r="1094" spans="1:7" ht="12.75">
      <c r="A1094" s="134"/>
      <c r="B1094" s="134"/>
      <c r="C1094" s="120"/>
      <c r="D1094" s="120"/>
      <c r="E1094" s="120"/>
      <c r="F1094" s="120"/>
      <c r="G1094" s="120"/>
    </row>
    <row r="1095" spans="1:7" ht="12.75">
      <c r="A1095" s="134"/>
      <c r="B1095" s="134"/>
      <c r="C1095" s="120"/>
      <c r="D1095" s="120"/>
      <c r="E1095" s="120"/>
      <c r="F1095" s="120"/>
      <c r="G1095" s="120"/>
    </row>
    <row r="1096" spans="1:7" ht="12.75">
      <c r="A1096" s="134"/>
      <c r="B1096" s="134"/>
      <c r="C1096" s="120"/>
      <c r="D1096" s="120"/>
      <c r="E1096" s="120"/>
      <c r="F1096" s="120"/>
      <c r="G1096" s="120"/>
    </row>
    <row r="1097" spans="1:7" ht="12.75">
      <c r="A1097" s="134"/>
      <c r="B1097" s="134"/>
      <c r="C1097" s="120"/>
      <c r="D1097" s="120"/>
      <c r="E1097" s="120"/>
      <c r="F1097" s="120"/>
      <c r="G1097" s="120"/>
    </row>
    <row r="1098" spans="1:7" ht="12.75">
      <c r="A1098" s="134"/>
      <c r="B1098" s="134"/>
      <c r="C1098" s="120"/>
      <c r="D1098" s="120"/>
      <c r="E1098" s="120"/>
      <c r="F1098" s="120"/>
      <c r="G1098" s="120"/>
    </row>
    <row r="1099" spans="1:7" ht="12.75">
      <c r="A1099" s="134"/>
      <c r="B1099" s="134"/>
      <c r="C1099" s="120"/>
      <c r="D1099" s="120"/>
      <c r="E1099" s="120"/>
      <c r="F1099" s="120"/>
      <c r="G1099" s="120"/>
    </row>
    <row r="1100" spans="1:7" ht="12.75">
      <c r="A1100" s="134"/>
      <c r="B1100" s="134"/>
      <c r="C1100" s="120"/>
      <c r="D1100" s="120"/>
      <c r="E1100" s="120"/>
      <c r="F1100" s="120"/>
      <c r="G1100" s="120"/>
    </row>
    <row r="1101" spans="1:7" ht="12.75">
      <c r="A1101" s="134"/>
      <c r="B1101" s="134"/>
      <c r="C1101" s="120"/>
      <c r="D1101" s="120"/>
      <c r="E1101" s="120"/>
      <c r="F1101" s="120"/>
      <c r="G1101" s="120"/>
    </row>
    <row r="1102" spans="1:7" ht="12.75">
      <c r="A1102" s="134"/>
      <c r="B1102" s="134"/>
      <c r="C1102" s="120"/>
      <c r="D1102" s="120"/>
      <c r="E1102" s="120"/>
      <c r="F1102" s="120"/>
      <c r="G1102" s="120"/>
    </row>
    <row r="1103" spans="1:7" ht="12.75">
      <c r="A1103" s="134"/>
      <c r="B1103" s="134"/>
      <c r="C1103" s="120"/>
      <c r="D1103" s="120"/>
      <c r="E1103" s="120"/>
      <c r="F1103" s="120"/>
      <c r="G1103" s="120"/>
    </row>
    <row r="1104" spans="1:7" ht="12.75">
      <c r="A1104" s="134"/>
      <c r="B1104" s="134"/>
      <c r="C1104" s="120"/>
      <c r="D1104" s="120"/>
      <c r="E1104" s="120"/>
      <c r="F1104" s="120"/>
      <c r="G1104" s="120"/>
    </row>
    <row r="1105" spans="1:7" ht="12.75">
      <c r="A1105" s="134"/>
      <c r="B1105" s="134"/>
      <c r="C1105" s="120"/>
      <c r="D1105" s="120"/>
      <c r="E1105" s="120"/>
      <c r="F1105" s="120"/>
      <c r="G1105" s="120"/>
    </row>
    <row r="1106" spans="1:7" ht="12.75">
      <c r="A1106" s="134"/>
      <c r="B1106" s="134"/>
      <c r="C1106" s="120"/>
      <c r="D1106" s="120"/>
      <c r="E1106" s="120"/>
      <c r="F1106" s="120"/>
      <c r="G1106" s="120"/>
    </row>
    <row r="1107" spans="1:7" ht="12.75">
      <c r="A1107" s="134"/>
      <c r="B1107" s="134"/>
      <c r="C1107" s="120"/>
      <c r="D1107" s="120"/>
      <c r="E1107" s="120"/>
      <c r="F1107" s="120"/>
      <c r="G1107" s="120"/>
    </row>
    <row r="1108" spans="1:7" ht="12.75">
      <c r="A1108" s="134"/>
      <c r="B1108" s="134"/>
      <c r="C1108" s="120"/>
      <c r="D1108" s="120"/>
      <c r="E1108" s="120"/>
      <c r="F1108" s="120"/>
      <c r="G1108" s="120"/>
    </row>
    <row r="1109" spans="1:7" ht="12.75">
      <c r="A1109" s="134"/>
      <c r="B1109" s="134"/>
      <c r="C1109" s="120"/>
      <c r="D1109" s="120"/>
      <c r="E1109" s="120"/>
      <c r="F1109" s="120"/>
      <c r="G1109" s="120"/>
    </row>
    <row r="1110" spans="1:7" ht="12.75">
      <c r="A1110" s="134"/>
      <c r="B1110" s="134"/>
      <c r="C1110" s="120"/>
      <c r="D1110" s="120"/>
      <c r="E1110" s="120"/>
      <c r="F1110" s="120"/>
      <c r="G1110" s="120"/>
    </row>
    <row r="1111" spans="1:7" ht="12.75">
      <c r="A1111" s="134"/>
      <c r="B1111" s="134"/>
      <c r="C1111" s="120"/>
      <c r="D1111" s="120"/>
      <c r="E1111" s="120"/>
      <c r="F1111" s="120"/>
      <c r="G1111" s="120"/>
    </row>
    <row r="1112" spans="1:7" ht="12.75">
      <c r="A1112" s="134"/>
      <c r="B1112" s="134"/>
      <c r="C1112" s="120"/>
      <c r="D1112" s="120"/>
      <c r="E1112" s="120"/>
      <c r="F1112" s="120"/>
      <c r="G1112" s="120"/>
    </row>
    <row r="1113" spans="1:7" ht="12.75">
      <c r="A1113" s="134"/>
      <c r="B1113" s="134"/>
      <c r="C1113" s="120"/>
      <c r="D1113" s="120"/>
      <c r="E1113" s="120"/>
      <c r="F1113" s="120"/>
      <c r="G1113" s="120"/>
    </row>
    <row r="1114" spans="1:7" ht="12.75">
      <c r="A1114" s="134"/>
      <c r="B1114" s="134"/>
      <c r="C1114" s="120"/>
      <c r="D1114" s="120"/>
      <c r="E1114" s="120"/>
      <c r="F1114" s="120"/>
      <c r="G1114" s="120"/>
    </row>
    <row r="1115" spans="1:7" ht="12.75">
      <c r="A1115" s="134"/>
      <c r="B1115" s="134"/>
      <c r="C1115" s="120"/>
      <c r="D1115" s="120"/>
      <c r="E1115" s="120"/>
      <c r="F1115" s="120"/>
      <c r="G1115" s="120"/>
    </row>
    <row r="1116" spans="1:7" ht="12.75">
      <c r="A1116" s="134"/>
      <c r="B1116" s="134"/>
      <c r="C1116" s="120"/>
      <c r="D1116" s="120"/>
      <c r="E1116" s="120"/>
      <c r="F1116" s="120"/>
      <c r="G1116" s="120"/>
    </row>
    <row r="1117" spans="1:7" ht="12.75">
      <c r="A1117" s="134"/>
      <c r="B1117" s="134"/>
      <c r="C1117" s="120"/>
      <c r="D1117" s="120"/>
      <c r="E1117" s="120"/>
      <c r="F1117" s="120"/>
      <c r="G1117" s="120"/>
    </row>
    <row r="1118" spans="1:7" ht="12.75">
      <c r="A1118" s="134"/>
      <c r="B1118" s="134"/>
      <c r="C1118" s="120"/>
      <c r="D1118" s="120"/>
      <c r="E1118" s="120"/>
      <c r="F1118" s="120"/>
      <c r="G1118" s="120"/>
    </row>
    <row r="1119" spans="1:7" ht="12.75">
      <c r="A1119" s="134"/>
      <c r="B1119" s="134"/>
      <c r="C1119" s="120"/>
      <c r="D1119" s="120"/>
      <c r="E1119" s="120"/>
      <c r="F1119" s="120"/>
      <c r="G1119" s="120"/>
    </row>
    <row r="1120" spans="1:7" ht="12.75">
      <c r="A1120" s="134"/>
      <c r="B1120" s="134"/>
      <c r="C1120" s="120"/>
      <c r="D1120" s="120"/>
      <c r="E1120" s="120"/>
      <c r="F1120" s="120"/>
      <c r="G1120" s="120"/>
    </row>
    <row r="1121" spans="1:7" ht="12.75">
      <c r="A1121" s="134"/>
      <c r="B1121" s="134"/>
      <c r="C1121" s="120"/>
      <c r="D1121" s="120"/>
      <c r="E1121" s="120"/>
      <c r="F1121" s="120"/>
      <c r="G1121" s="120"/>
    </row>
    <row r="1122" spans="1:7" ht="12.75">
      <c r="A1122" s="134"/>
      <c r="B1122" s="134"/>
      <c r="C1122" s="120"/>
      <c r="D1122" s="120"/>
      <c r="E1122" s="120"/>
      <c r="F1122" s="120"/>
      <c r="G1122" s="120"/>
    </row>
    <row r="1123" spans="1:7" ht="12.75">
      <c r="A1123" s="134"/>
      <c r="B1123" s="134"/>
      <c r="C1123" s="120"/>
      <c r="D1123" s="120"/>
      <c r="E1123" s="120"/>
      <c r="F1123" s="120"/>
      <c r="G1123" s="120"/>
    </row>
    <row r="1124" spans="1:7" ht="12.75">
      <c r="A1124" s="134"/>
      <c r="B1124" s="134"/>
      <c r="C1124" s="120"/>
      <c r="D1124" s="120"/>
      <c r="E1124" s="120"/>
      <c r="F1124" s="120"/>
      <c r="G1124" s="120"/>
    </row>
    <row r="1125" spans="1:7" ht="12.75">
      <c r="A1125" s="134"/>
      <c r="B1125" s="134"/>
      <c r="C1125" s="120"/>
      <c r="D1125" s="120"/>
      <c r="E1125" s="120"/>
      <c r="F1125" s="120"/>
      <c r="G1125" s="120"/>
    </row>
    <row r="1126" spans="1:7" ht="12.75">
      <c r="A1126" s="134"/>
      <c r="B1126" s="134"/>
      <c r="C1126" s="120"/>
      <c r="D1126" s="120"/>
      <c r="E1126" s="120"/>
      <c r="F1126" s="120"/>
      <c r="G1126" s="120"/>
    </row>
    <row r="1127" spans="1:7" ht="12.75">
      <c r="A1127" s="134"/>
      <c r="B1127" s="134"/>
      <c r="C1127" s="120"/>
      <c r="D1127" s="120"/>
      <c r="E1127" s="120"/>
      <c r="F1127" s="120"/>
      <c r="G1127" s="120"/>
    </row>
    <row r="1128" spans="1:7" ht="12.75">
      <c r="A1128" s="134"/>
      <c r="B1128" s="134"/>
      <c r="C1128" s="120"/>
      <c r="D1128" s="120"/>
      <c r="E1128" s="120"/>
      <c r="F1128" s="120"/>
      <c r="G1128" s="120"/>
    </row>
    <row r="1129" spans="1:7" ht="12.75">
      <c r="A1129" s="134"/>
      <c r="B1129" s="134"/>
      <c r="C1129" s="120"/>
      <c r="D1129" s="120"/>
      <c r="E1129" s="120"/>
      <c r="F1129" s="120"/>
      <c r="G1129" s="120"/>
    </row>
    <row r="1130" spans="1:7" ht="12.75">
      <c r="A1130" s="134"/>
      <c r="B1130" s="134"/>
      <c r="C1130" s="120"/>
      <c r="D1130" s="120"/>
      <c r="E1130" s="120"/>
      <c r="F1130" s="120"/>
      <c r="G1130" s="120"/>
    </row>
    <row r="1131" spans="1:7" ht="12.75">
      <c r="A1131" s="134"/>
      <c r="B1131" s="134"/>
      <c r="C1131" s="120"/>
      <c r="D1131" s="120"/>
      <c r="E1131" s="120"/>
      <c r="F1131" s="120"/>
      <c r="G1131" s="120"/>
    </row>
    <row r="1132" spans="1:7" ht="12.75">
      <c r="A1132" s="134"/>
      <c r="B1132" s="134"/>
      <c r="C1132" s="120"/>
      <c r="D1132" s="120"/>
      <c r="E1132" s="120"/>
      <c r="F1132" s="120"/>
      <c r="G1132" s="120"/>
    </row>
    <row r="1133" spans="1:7" ht="12.75">
      <c r="A1133" s="134"/>
      <c r="B1133" s="134"/>
      <c r="C1133" s="120"/>
      <c r="D1133" s="120"/>
      <c r="E1133" s="120"/>
      <c r="F1133" s="120"/>
      <c r="G1133" s="120"/>
    </row>
    <row r="1134" spans="1:7" ht="12.75">
      <c r="A1134" s="134"/>
      <c r="B1134" s="134"/>
      <c r="C1134" s="120"/>
      <c r="D1134" s="120"/>
      <c r="E1134" s="120"/>
      <c r="F1134" s="120"/>
      <c r="G1134" s="120"/>
    </row>
    <row r="1135" spans="1:7" ht="12.75">
      <c r="A1135" s="134"/>
      <c r="B1135" s="134"/>
      <c r="C1135" s="120"/>
      <c r="D1135" s="120"/>
      <c r="E1135" s="120"/>
      <c r="F1135" s="120"/>
      <c r="G1135" s="120"/>
    </row>
    <row r="1136" spans="1:7" ht="12.75">
      <c r="A1136" s="134"/>
      <c r="B1136" s="134"/>
      <c r="C1136" s="120"/>
      <c r="D1136" s="120"/>
      <c r="E1136" s="120"/>
      <c r="F1136" s="120"/>
      <c r="G1136" s="120"/>
    </row>
    <row r="1137" spans="1:7" ht="12.75">
      <c r="A1137" s="134"/>
      <c r="B1137" s="134"/>
      <c r="C1137" s="120"/>
      <c r="D1137" s="120"/>
      <c r="E1137" s="120"/>
      <c r="F1137" s="120"/>
      <c r="G1137" s="120"/>
    </row>
    <row r="1138" spans="1:7" ht="12.75">
      <c r="A1138" s="134"/>
      <c r="B1138" s="134"/>
      <c r="C1138" s="120"/>
      <c r="D1138" s="120"/>
      <c r="E1138" s="120"/>
      <c r="F1138" s="120"/>
      <c r="G1138" s="120"/>
    </row>
    <row r="1139" spans="1:7" ht="12.75">
      <c r="A1139" s="134"/>
      <c r="B1139" s="134"/>
      <c r="C1139" s="120"/>
      <c r="D1139" s="120"/>
      <c r="E1139" s="120"/>
      <c r="F1139" s="120"/>
      <c r="G1139" s="120"/>
    </row>
    <row r="1140" spans="1:7" ht="12.75">
      <c r="A1140" s="134"/>
      <c r="B1140" s="134"/>
      <c r="C1140" s="120"/>
      <c r="D1140" s="120"/>
      <c r="E1140" s="120"/>
      <c r="F1140" s="120"/>
      <c r="G1140" s="120"/>
    </row>
    <row r="1141" spans="1:7" ht="12.75">
      <c r="A1141" s="134"/>
      <c r="B1141" s="134"/>
      <c r="C1141" s="120"/>
      <c r="D1141" s="120"/>
      <c r="E1141" s="120"/>
      <c r="F1141" s="120"/>
      <c r="G1141" s="120"/>
    </row>
    <row r="1142" spans="1:7" ht="12.75">
      <c r="A1142" s="134"/>
      <c r="B1142" s="134"/>
      <c r="C1142" s="120"/>
      <c r="D1142" s="120"/>
      <c r="E1142" s="120"/>
      <c r="F1142" s="120"/>
      <c r="G1142" s="120"/>
    </row>
    <row r="1143" spans="1:7" ht="12.75">
      <c r="A1143" s="134"/>
      <c r="B1143" s="134"/>
      <c r="C1143" s="120"/>
      <c r="D1143" s="120"/>
      <c r="E1143" s="120"/>
      <c r="F1143" s="120"/>
      <c r="G1143" s="120"/>
    </row>
    <row r="1144" spans="1:7" ht="12.75">
      <c r="A1144" s="134"/>
      <c r="B1144" s="134"/>
      <c r="C1144" s="120"/>
      <c r="D1144" s="120"/>
      <c r="E1144" s="120"/>
      <c r="F1144" s="120"/>
      <c r="G1144" s="120"/>
    </row>
    <row r="1145" spans="1:7" ht="12.75">
      <c r="A1145" s="134"/>
      <c r="B1145" s="134"/>
      <c r="C1145" s="120"/>
      <c r="D1145" s="120"/>
      <c r="E1145" s="120"/>
      <c r="F1145" s="120"/>
      <c r="G1145" s="120"/>
    </row>
    <row r="1146" spans="1:7" ht="12.75">
      <c r="A1146" s="134"/>
      <c r="B1146" s="134"/>
      <c r="C1146" s="120"/>
      <c r="D1146" s="120"/>
      <c r="E1146" s="120"/>
      <c r="F1146" s="120"/>
      <c r="G1146" s="120"/>
    </row>
    <row r="1147" spans="1:7" ht="12.75">
      <c r="A1147" s="134"/>
      <c r="B1147" s="134"/>
      <c r="C1147" s="120"/>
      <c r="D1147" s="120"/>
      <c r="E1147" s="120"/>
      <c r="F1147" s="120"/>
      <c r="G1147" s="120"/>
    </row>
    <row r="1148" spans="1:7" ht="12.75">
      <c r="A1148" s="134"/>
      <c r="B1148" s="134"/>
      <c r="C1148" s="120"/>
      <c r="D1148" s="120"/>
      <c r="E1148" s="120"/>
      <c r="F1148" s="120"/>
      <c r="G1148" s="120"/>
    </row>
    <row r="1149" spans="1:7" ht="12.75">
      <c r="A1149" s="134"/>
      <c r="B1149" s="134"/>
      <c r="C1149" s="120"/>
      <c r="D1149" s="120"/>
      <c r="E1149" s="120"/>
      <c r="F1149" s="120"/>
      <c r="G1149" s="120"/>
    </row>
    <row r="1150" spans="1:7" ht="12.75">
      <c r="A1150" s="134"/>
      <c r="B1150" s="134"/>
      <c r="C1150" s="120"/>
      <c r="D1150" s="120"/>
      <c r="E1150" s="120"/>
      <c r="F1150" s="120"/>
      <c r="G1150" s="120"/>
    </row>
    <row r="1151" spans="1:7" ht="12.75">
      <c r="A1151" s="134"/>
      <c r="B1151" s="134"/>
      <c r="C1151" s="120"/>
      <c r="D1151" s="120"/>
      <c r="E1151" s="120"/>
      <c r="F1151" s="120"/>
      <c r="G1151" s="120"/>
    </row>
    <row r="1152" spans="1:7" ht="12.75">
      <c r="A1152" s="134"/>
      <c r="B1152" s="134"/>
      <c r="C1152" s="120"/>
      <c r="D1152" s="120"/>
      <c r="E1152" s="120"/>
      <c r="F1152" s="120"/>
      <c r="G1152" s="120"/>
    </row>
    <row r="1153" spans="1:7" ht="12.75">
      <c r="A1153" s="134"/>
      <c r="B1153" s="134"/>
      <c r="C1153" s="120"/>
      <c r="D1153" s="120"/>
      <c r="E1153" s="120"/>
      <c r="F1153" s="120"/>
      <c r="G1153" s="120"/>
    </row>
    <row r="1154" spans="1:7" ht="12.75">
      <c r="A1154" s="134"/>
      <c r="B1154" s="134"/>
      <c r="C1154" s="120"/>
      <c r="D1154" s="120"/>
      <c r="E1154" s="120"/>
      <c r="F1154" s="120"/>
      <c r="G1154" s="120"/>
    </row>
    <row r="1155" spans="1:7" ht="12.75">
      <c r="A1155" s="134"/>
      <c r="B1155" s="134"/>
      <c r="C1155" s="120"/>
      <c r="D1155" s="120"/>
      <c r="E1155" s="120"/>
      <c r="F1155" s="120"/>
      <c r="G1155" s="120"/>
    </row>
    <row r="1156" spans="1:7" ht="12.75">
      <c r="A1156" s="134"/>
      <c r="B1156" s="134"/>
      <c r="C1156" s="120"/>
      <c r="D1156" s="120"/>
      <c r="E1156" s="120"/>
      <c r="F1156" s="120"/>
      <c r="G1156" s="120"/>
    </row>
    <row r="1157" spans="1:7" ht="12.75">
      <c r="A1157" s="134"/>
      <c r="B1157" s="134"/>
      <c r="C1157" s="120"/>
      <c r="D1157" s="120"/>
      <c r="E1157" s="120"/>
      <c r="F1157" s="120"/>
      <c r="G1157" s="120"/>
    </row>
    <row r="1158" spans="1:7" ht="12.75">
      <c r="A1158" s="134"/>
      <c r="B1158" s="134"/>
      <c r="C1158" s="120"/>
      <c r="D1158" s="120"/>
      <c r="E1158" s="120"/>
      <c r="F1158" s="120"/>
      <c r="G1158" s="120"/>
    </row>
    <row r="1159" spans="1:7" ht="12.75">
      <c r="A1159" s="134"/>
      <c r="B1159" s="134"/>
      <c r="C1159" s="120"/>
      <c r="D1159" s="120"/>
      <c r="E1159" s="120"/>
      <c r="F1159" s="120"/>
      <c r="G1159" s="120"/>
    </row>
    <row r="1160" spans="1:7" ht="12.75">
      <c r="A1160" s="134"/>
      <c r="B1160" s="134"/>
      <c r="C1160" s="120"/>
      <c r="D1160" s="120"/>
      <c r="E1160" s="120"/>
      <c r="F1160" s="120"/>
      <c r="G1160" s="120"/>
    </row>
    <row r="1161" spans="1:7" ht="12.75">
      <c r="A1161" s="134"/>
      <c r="B1161" s="134"/>
      <c r="C1161" s="120"/>
      <c r="D1161" s="120"/>
      <c r="E1161" s="120"/>
      <c r="F1161" s="120"/>
      <c r="G1161" s="120"/>
    </row>
    <row r="1162" spans="1:7" ht="12.75">
      <c r="A1162" s="134"/>
      <c r="B1162" s="134"/>
      <c r="C1162" s="120"/>
      <c r="D1162" s="120"/>
      <c r="E1162" s="120"/>
      <c r="F1162" s="120"/>
      <c r="G1162" s="120"/>
    </row>
    <row r="1163" spans="1:7" ht="12.75">
      <c r="A1163" s="134"/>
      <c r="B1163" s="134"/>
      <c r="C1163" s="120"/>
      <c r="D1163" s="120"/>
      <c r="E1163" s="120"/>
      <c r="F1163" s="120"/>
      <c r="G1163" s="120"/>
    </row>
    <row r="1164" spans="1:7" ht="12.75">
      <c r="A1164" s="134"/>
      <c r="B1164" s="134"/>
      <c r="C1164" s="120"/>
      <c r="D1164" s="120"/>
      <c r="E1164" s="120"/>
      <c r="F1164" s="120"/>
      <c r="G1164" s="120"/>
    </row>
    <row r="1165" spans="1:7" ht="12.75">
      <c r="A1165" s="134"/>
      <c r="B1165" s="134"/>
      <c r="C1165" s="120"/>
      <c r="D1165" s="120"/>
      <c r="E1165" s="120"/>
      <c r="F1165" s="120"/>
      <c r="G1165" s="120"/>
    </row>
    <row r="1166" spans="1:7" ht="12.75">
      <c r="A1166" s="134"/>
      <c r="B1166" s="134"/>
      <c r="C1166" s="120"/>
      <c r="D1166" s="120"/>
      <c r="E1166" s="120"/>
      <c r="F1166" s="120"/>
      <c r="G1166" s="120"/>
    </row>
    <row r="1167" spans="1:7" ht="12.75">
      <c r="A1167" s="134"/>
      <c r="B1167" s="134"/>
      <c r="C1167" s="120"/>
      <c r="D1167" s="120"/>
      <c r="E1167" s="120"/>
      <c r="F1167" s="120"/>
      <c r="G1167" s="120"/>
    </row>
    <row r="1168" spans="1:7" ht="12.75">
      <c r="A1168" s="134"/>
      <c r="B1168" s="134"/>
      <c r="C1168" s="120"/>
      <c r="D1168" s="120"/>
      <c r="E1168" s="120"/>
      <c r="F1168" s="120"/>
      <c r="G1168" s="120"/>
    </row>
    <row r="1169" spans="1:7" ht="12.75">
      <c r="A1169" s="134"/>
      <c r="B1169" s="134"/>
      <c r="C1169" s="120"/>
      <c r="D1169" s="120"/>
      <c r="E1169" s="120"/>
      <c r="F1169" s="120"/>
      <c r="G1169" s="120"/>
    </row>
    <row r="1170" spans="1:7" ht="12.75">
      <c r="A1170" s="134"/>
      <c r="B1170" s="134"/>
      <c r="C1170" s="120"/>
      <c r="D1170" s="120"/>
      <c r="E1170" s="120"/>
      <c r="F1170" s="120"/>
      <c r="G1170" s="120"/>
    </row>
    <row r="1171" spans="1:7" ht="12.75">
      <c r="A1171" s="134"/>
      <c r="B1171" s="134"/>
      <c r="C1171" s="120"/>
      <c r="D1171" s="120"/>
      <c r="E1171" s="120"/>
      <c r="F1171" s="120"/>
      <c r="G1171" s="120"/>
    </row>
    <row r="1172" spans="1:7" ht="12.75">
      <c r="A1172" s="134"/>
      <c r="B1172" s="134"/>
      <c r="C1172" s="120"/>
      <c r="D1172" s="120"/>
      <c r="E1172" s="120"/>
      <c r="F1172" s="120"/>
      <c r="G1172" s="120"/>
    </row>
    <row r="1173" spans="1:7" ht="12.75">
      <c r="A1173" s="134"/>
      <c r="B1173" s="134"/>
      <c r="C1173" s="120"/>
      <c r="D1173" s="120"/>
      <c r="E1173" s="120"/>
      <c r="F1173" s="120"/>
      <c r="G1173" s="120"/>
    </row>
    <row r="1174" spans="1:7" ht="12.75">
      <c r="A1174" s="134"/>
      <c r="B1174" s="134"/>
      <c r="C1174" s="120"/>
      <c r="D1174" s="120"/>
      <c r="E1174" s="120"/>
      <c r="F1174" s="120"/>
      <c r="G1174" s="120"/>
    </row>
    <row r="1175" spans="1:7" ht="12.75">
      <c r="A1175" s="134"/>
      <c r="B1175" s="134"/>
      <c r="C1175" s="120"/>
      <c r="D1175" s="120"/>
      <c r="E1175" s="120"/>
      <c r="F1175" s="120"/>
      <c r="G1175" s="120"/>
    </row>
    <row r="1176" spans="1:7" ht="12.75">
      <c r="A1176" s="134"/>
      <c r="B1176" s="134"/>
      <c r="C1176" s="120"/>
      <c r="D1176" s="120"/>
      <c r="E1176" s="120"/>
      <c r="F1176" s="120"/>
      <c r="G1176" s="120"/>
    </row>
    <row r="1177" spans="1:7" ht="12.75">
      <c r="A1177" s="134"/>
      <c r="B1177" s="134"/>
      <c r="C1177" s="120"/>
      <c r="D1177" s="120"/>
      <c r="E1177" s="120"/>
      <c r="F1177" s="120"/>
      <c r="G1177" s="120"/>
    </row>
    <row r="1178" spans="1:7" ht="12.75">
      <c r="A1178" s="134"/>
      <c r="B1178" s="134"/>
      <c r="C1178" s="120"/>
      <c r="D1178" s="120"/>
      <c r="E1178" s="120"/>
      <c r="F1178" s="120"/>
      <c r="G1178" s="120"/>
    </row>
    <row r="1179" spans="1:7" ht="12.75">
      <c r="A1179" s="134"/>
      <c r="B1179" s="134"/>
      <c r="C1179" s="120"/>
      <c r="D1179" s="120"/>
      <c r="E1179" s="120"/>
      <c r="F1179" s="120"/>
      <c r="G1179" s="120"/>
    </row>
    <row r="1180" spans="1:7" ht="12.75">
      <c r="A1180" s="134"/>
      <c r="B1180" s="134"/>
      <c r="C1180" s="120"/>
      <c r="D1180" s="120"/>
      <c r="E1180" s="120"/>
      <c r="F1180" s="120"/>
      <c r="G1180" s="120"/>
    </row>
    <row r="1181" spans="1:7" ht="12.75">
      <c r="A1181" s="134"/>
      <c r="B1181" s="134"/>
      <c r="C1181" s="120"/>
      <c r="D1181" s="120"/>
      <c r="E1181" s="120"/>
      <c r="F1181" s="120"/>
      <c r="G1181" s="120"/>
    </row>
    <row r="1182" spans="1:7" ht="12.75">
      <c r="A1182" s="134"/>
      <c r="B1182" s="134"/>
      <c r="C1182" s="120"/>
      <c r="D1182" s="120"/>
      <c r="E1182" s="120"/>
      <c r="F1182" s="120"/>
      <c r="G1182" s="120"/>
    </row>
    <row r="1183" spans="1:7" ht="12.75">
      <c r="A1183" s="134"/>
      <c r="B1183" s="134"/>
      <c r="C1183" s="120"/>
      <c r="D1183" s="120"/>
      <c r="E1183" s="120"/>
      <c r="F1183" s="120"/>
      <c r="G1183" s="120"/>
    </row>
    <row r="1184" spans="1:7" ht="12.75">
      <c r="A1184" s="134"/>
      <c r="B1184" s="134"/>
      <c r="C1184" s="120"/>
      <c r="D1184" s="120"/>
      <c r="E1184" s="120"/>
      <c r="F1184" s="120"/>
      <c r="G1184" s="120"/>
    </row>
    <row r="1185" spans="1:7" ht="12.75">
      <c r="A1185" s="134"/>
      <c r="B1185" s="134"/>
      <c r="C1185" s="120"/>
      <c r="D1185" s="120"/>
      <c r="E1185" s="120"/>
      <c r="F1185" s="120"/>
      <c r="G1185" s="120"/>
    </row>
    <row r="1186" spans="1:7" ht="12.75">
      <c r="A1186" s="134"/>
      <c r="B1186" s="134"/>
      <c r="C1186" s="120"/>
      <c r="D1186" s="120"/>
      <c r="E1186" s="120"/>
      <c r="F1186" s="120"/>
      <c r="G1186" s="120"/>
    </row>
    <row r="1187" spans="1:7" ht="12.75">
      <c r="A1187" s="134"/>
      <c r="B1187" s="134"/>
      <c r="C1187" s="120"/>
      <c r="D1187" s="120"/>
      <c r="E1187" s="120"/>
      <c r="F1187" s="120"/>
      <c r="G1187" s="120"/>
    </row>
    <row r="1188" spans="1:7" ht="12.75">
      <c r="A1188" s="134"/>
      <c r="B1188" s="134"/>
      <c r="C1188" s="120"/>
      <c r="D1188" s="120"/>
      <c r="E1188" s="120"/>
      <c r="F1188" s="120"/>
      <c r="G1188" s="120"/>
    </row>
    <row r="1189" spans="1:7" ht="12.75">
      <c r="A1189" s="134"/>
      <c r="B1189" s="134"/>
      <c r="C1189" s="120"/>
      <c r="D1189" s="120"/>
      <c r="E1189" s="120"/>
      <c r="F1189" s="120"/>
      <c r="G1189" s="120"/>
    </row>
    <row r="1190" spans="1:7" ht="12.75">
      <c r="A1190" s="134"/>
      <c r="B1190" s="134"/>
      <c r="C1190" s="120"/>
      <c r="D1190" s="120"/>
      <c r="E1190" s="120"/>
      <c r="F1190" s="120"/>
      <c r="G1190" s="120"/>
    </row>
    <row r="1191" spans="1:7" ht="12.75">
      <c r="A1191" s="134"/>
      <c r="B1191" s="134"/>
      <c r="C1191" s="120"/>
      <c r="D1191" s="120"/>
      <c r="E1191" s="120"/>
      <c r="F1191" s="120"/>
      <c r="G1191" s="120"/>
    </row>
    <row r="1192" spans="1:7" ht="12.75">
      <c r="A1192" s="134"/>
      <c r="B1192" s="134"/>
      <c r="C1192" s="120"/>
      <c r="D1192" s="120"/>
      <c r="E1192" s="120"/>
      <c r="F1192" s="120"/>
      <c r="G1192" s="120"/>
    </row>
    <row r="1193" spans="1:7" ht="12.75">
      <c r="A1193" s="134"/>
      <c r="B1193" s="134"/>
      <c r="C1193" s="120"/>
      <c r="D1193" s="120"/>
      <c r="E1193" s="120"/>
      <c r="F1193" s="120"/>
      <c r="G1193" s="120"/>
    </row>
    <row r="1194" spans="1:7" ht="12.75">
      <c r="A1194" s="134"/>
      <c r="B1194" s="134"/>
      <c r="C1194" s="120"/>
      <c r="D1194" s="120"/>
      <c r="E1194" s="120"/>
      <c r="F1194" s="120"/>
      <c r="G1194" s="120"/>
    </row>
    <row r="1195" spans="1:7" ht="12.75">
      <c r="A1195" s="134"/>
      <c r="B1195" s="134"/>
      <c r="C1195" s="120"/>
      <c r="D1195" s="120"/>
      <c r="E1195" s="120"/>
      <c r="F1195" s="120"/>
      <c r="G1195" s="120"/>
    </row>
    <row r="1196" spans="1:7" ht="12.75">
      <c r="A1196" s="134"/>
      <c r="B1196" s="134"/>
      <c r="C1196" s="120"/>
      <c r="D1196" s="120"/>
      <c r="E1196" s="120"/>
      <c r="F1196" s="120"/>
      <c r="G1196" s="120"/>
    </row>
    <row r="1197" spans="1:7" ht="12.75">
      <c r="A1197" s="134"/>
      <c r="B1197" s="134"/>
      <c r="C1197" s="120"/>
      <c r="D1197" s="120"/>
      <c r="E1197" s="120"/>
      <c r="F1197" s="120"/>
      <c r="G1197" s="120"/>
    </row>
    <row r="1198" spans="1:7" ht="12.75">
      <c r="A1198" s="134"/>
      <c r="B1198" s="134"/>
      <c r="C1198" s="120"/>
      <c r="D1198" s="120"/>
      <c r="E1198" s="120"/>
      <c r="F1198" s="120"/>
      <c r="G1198" s="120"/>
    </row>
    <row r="1199" spans="1:7" ht="12.75">
      <c r="A1199" s="134"/>
      <c r="B1199" s="134"/>
      <c r="C1199" s="120"/>
      <c r="D1199" s="120"/>
      <c r="E1199" s="120"/>
      <c r="F1199" s="120"/>
      <c r="G1199" s="120"/>
    </row>
    <row r="1200" spans="1:7" ht="12.75">
      <c r="A1200" s="134"/>
      <c r="B1200" s="134"/>
      <c r="C1200" s="120"/>
      <c r="D1200" s="120"/>
      <c r="E1200" s="120"/>
      <c r="F1200" s="120"/>
      <c r="G1200" s="120"/>
    </row>
    <row r="1201" spans="1:7" ht="12.75">
      <c r="A1201" s="134"/>
      <c r="B1201" s="134"/>
      <c r="C1201" s="120"/>
      <c r="D1201" s="120"/>
      <c r="E1201" s="120"/>
      <c r="F1201" s="120"/>
      <c r="G1201" s="120"/>
    </row>
    <row r="1202" spans="1:7" ht="12.75">
      <c r="A1202" s="134"/>
      <c r="B1202" s="134"/>
      <c r="C1202" s="120"/>
      <c r="D1202" s="120"/>
      <c r="E1202" s="120"/>
      <c r="F1202" s="120"/>
      <c r="G1202" s="120"/>
    </row>
    <row r="1203" spans="1:7" ht="12.75">
      <c r="A1203" s="134"/>
      <c r="B1203" s="134"/>
      <c r="C1203" s="120"/>
      <c r="D1203" s="120"/>
      <c r="E1203" s="120"/>
      <c r="F1203" s="120"/>
      <c r="G1203" s="120"/>
    </row>
    <row r="1204" spans="1:7" ht="12.75">
      <c r="A1204" s="134"/>
      <c r="B1204" s="134"/>
      <c r="C1204" s="120"/>
      <c r="D1204" s="120"/>
      <c r="E1204" s="120"/>
      <c r="F1204" s="120"/>
      <c r="G1204" s="120"/>
    </row>
    <row r="1205" spans="1:7" ht="12.75">
      <c r="A1205" s="134"/>
      <c r="B1205" s="134"/>
      <c r="C1205" s="120"/>
      <c r="D1205" s="120"/>
      <c r="E1205" s="120"/>
      <c r="F1205" s="120"/>
      <c r="G1205" s="120"/>
    </row>
    <row r="1206" spans="1:7" ht="12.75">
      <c r="A1206" s="134"/>
      <c r="B1206" s="134"/>
      <c r="C1206" s="120"/>
      <c r="D1206" s="120"/>
      <c r="E1206" s="120"/>
      <c r="F1206" s="120"/>
      <c r="G1206" s="120"/>
    </row>
    <row r="1207" spans="1:7" ht="12.75">
      <c r="A1207" s="134"/>
      <c r="B1207" s="134"/>
      <c r="C1207" s="120"/>
      <c r="D1207" s="120"/>
      <c r="E1207" s="120"/>
      <c r="F1207" s="120"/>
      <c r="G1207" s="120"/>
    </row>
    <row r="1208" spans="1:7" ht="12.75">
      <c r="A1208" s="134"/>
      <c r="B1208" s="134"/>
      <c r="C1208" s="120"/>
      <c r="D1208" s="120"/>
      <c r="E1208" s="120"/>
      <c r="F1208" s="120"/>
      <c r="G1208" s="120"/>
    </row>
    <row r="1209" spans="1:7" ht="12.75">
      <c r="A1209" s="134"/>
      <c r="B1209" s="134"/>
      <c r="C1209" s="120"/>
      <c r="D1209" s="120"/>
      <c r="E1209" s="120"/>
      <c r="F1209" s="120"/>
      <c r="G1209" s="120"/>
    </row>
    <row r="1210" spans="1:7" ht="12.75">
      <c r="A1210" s="134"/>
      <c r="B1210" s="134"/>
      <c r="C1210" s="120"/>
      <c r="D1210" s="120"/>
      <c r="E1210" s="120"/>
      <c r="F1210" s="120"/>
      <c r="G1210" s="120"/>
    </row>
    <row r="1211" spans="1:7" ht="12.75">
      <c r="A1211" s="134"/>
      <c r="B1211" s="134"/>
      <c r="C1211" s="120"/>
      <c r="D1211" s="120"/>
      <c r="E1211" s="120"/>
      <c r="F1211" s="120"/>
      <c r="G1211" s="120"/>
    </row>
    <row r="1212" spans="1:7" ht="12.75">
      <c r="A1212" s="134"/>
      <c r="B1212" s="134"/>
      <c r="C1212" s="120"/>
      <c r="D1212" s="120"/>
      <c r="E1212" s="120"/>
      <c r="F1212" s="120"/>
      <c r="G1212" s="120"/>
    </row>
    <row r="1213" spans="1:7" ht="12.75">
      <c r="A1213" s="134"/>
      <c r="B1213" s="134"/>
      <c r="C1213" s="120"/>
      <c r="D1213" s="120"/>
      <c r="E1213" s="120"/>
      <c r="F1213" s="120"/>
      <c r="G1213" s="120"/>
    </row>
    <row r="1214" spans="1:7" ht="12.75">
      <c r="A1214" s="134"/>
      <c r="B1214" s="134"/>
      <c r="C1214" s="120"/>
      <c r="D1214" s="120"/>
      <c r="E1214" s="120"/>
      <c r="F1214" s="120"/>
      <c r="G1214" s="120"/>
    </row>
    <row r="1215" spans="1:7" ht="12.75">
      <c r="A1215" s="134"/>
      <c r="B1215" s="134"/>
      <c r="C1215" s="120"/>
      <c r="D1215" s="120"/>
      <c r="E1215" s="120"/>
      <c r="F1215" s="120"/>
      <c r="G1215" s="120"/>
    </row>
    <row r="1216" spans="1:7" ht="12.75">
      <c r="A1216" s="134"/>
      <c r="B1216" s="134"/>
      <c r="C1216" s="120"/>
      <c r="D1216" s="120"/>
      <c r="E1216" s="120"/>
      <c r="F1216" s="120"/>
      <c r="G1216" s="120"/>
    </row>
    <row r="1217" spans="1:7" ht="12.75">
      <c r="A1217" s="134"/>
      <c r="B1217" s="134"/>
      <c r="C1217" s="120"/>
      <c r="D1217" s="120"/>
      <c r="E1217" s="120"/>
      <c r="F1217" s="120"/>
      <c r="G1217" s="120"/>
    </row>
    <row r="1218" spans="1:7" ht="12.75">
      <c r="A1218" s="134"/>
      <c r="B1218" s="134"/>
      <c r="C1218" s="120"/>
      <c r="D1218" s="120"/>
      <c r="E1218" s="120"/>
      <c r="F1218" s="120"/>
      <c r="G1218" s="120"/>
    </row>
    <row r="1219" spans="1:7" ht="12.75">
      <c r="A1219" s="134"/>
      <c r="B1219" s="134"/>
      <c r="C1219" s="120"/>
      <c r="D1219" s="120"/>
      <c r="E1219" s="120"/>
      <c r="F1219" s="120"/>
      <c r="G1219" s="120"/>
    </row>
  </sheetData>
  <printOptions/>
  <pageMargins left="0.75" right="0.75" top="1" bottom="1" header="0.5" footer="0.5"/>
  <pageSetup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48"/>
  </sheetPr>
  <dimension ref="A1:BI308"/>
  <sheetViews>
    <sheetView showGridLines="0" showRowColHeaders="0" tabSelected="1" showOutlineSymbols="0" workbookViewId="0" topLeftCell="A65">
      <selection activeCell="AM59" sqref="AM59:AR59"/>
    </sheetView>
  </sheetViews>
  <sheetFormatPr defaultColWidth="9.00390625" defaultRowHeight="12.75"/>
  <cols>
    <col min="1" max="53" width="1.75390625" style="89" customWidth="1"/>
    <col min="54" max="54" width="2.00390625" style="89" customWidth="1"/>
    <col min="55" max="55" width="2.25390625" style="89" customWidth="1"/>
    <col min="56" max="16384" width="1.75390625" style="89" customWidth="1"/>
  </cols>
  <sheetData>
    <row r="1" spans="1:50" s="45" customFormat="1" ht="10.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AX1" s="46" t="s">
        <v>165</v>
      </c>
    </row>
    <row r="2" spans="1:50" s="45" customFormat="1" ht="10.5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AX2" s="46" t="s">
        <v>166</v>
      </c>
    </row>
    <row r="3" s="45" customFormat="1" ht="10.5">
      <c r="AX3" s="46" t="s">
        <v>167</v>
      </c>
    </row>
    <row r="4" spans="1:50" s="48" customFormat="1" ht="15">
      <c r="A4" s="378" t="s">
        <v>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1:50" s="61" customFormat="1" ht="13.5" thickBot="1">
      <c r="A5" s="49"/>
      <c r="B5" s="49"/>
      <c r="C5" s="49"/>
      <c r="D5" s="49"/>
      <c r="E5" s="49"/>
      <c r="F5" s="49"/>
      <c r="G5" s="49"/>
      <c r="H5" s="49"/>
      <c r="I5" s="49"/>
      <c r="J5" s="50"/>
      <c r="K5" s="51"/>
      <c r="L5" s="52"/>
      <c r="M5" s="52"/>
      <c r="N5" s="52"/>
      <c r="O5" s="53"/>
      <c r="P5" s="53"/>
      <c r="Q5" s="53"/>
      <c r="R5" s="54"/>
      <c r="S5" s="55" t="s">
        <v>168</v>
      </c>
      <c r="T5" s="487" t="str">
        <f>год_отчетности</f>
        <v>10</v>
      </c>
      <c r="U5" s="487"/>
      <c r="V5" s="56" t="s">
        <v>9</v>
      </c>
      <c r="W5" s="53"/>
      <c r="X5" s="57"/>
      <c r="Y5" s="57"/>
      <c r="Z5" s="58"/>
      <c r="AA5" s="58"/>
      <c r="AB5" s="59"/>
      <c r="AC5" s="52"/>
      <c r="AD5" s="60"/>
      <c r="AE5" s="50"/>
      <c r="AF5" s="49"/>
      <c r="AG5" s="49"/>
      <c r="AH5" s="49"/>
      <c r="AI5" s="49"/>
      <c r="AJ5" s="49"/>
      <c r="AK5" s="49"/>
      <c r="AL5" s="49"/>
      <c r="AM5" s="491" t="s">
        <v>0</v>
      </c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3"/>
    </row>
    <row r="6" spans="1:50" s="61" customFormat="1" ht="13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3" t="s">
        <v>11</v>
      </c>
      <c r="AL6" s="62"/>
      <c r="AM6" s="488" t="s">
        <v>10</v>
      </c>
      <c r="AN6" s="489"/>
      <c r="AO6" s="489"/>
      <c r="AP6" s="489"/>
      <c r="AQ6" s="489"/>
      <c r="AR6" s="489"/>
      <c r="AS6" s="489"/>
      <c r="AT6" s="489"/>
      <c r="AU6" s="489"/>
      <c r="AV6" s="489"/>
      <c r="AW6" s="489"/>
      <c r="AX6" s="490"/>
    </row>
    <row r="7" spans="1:50" s="66" customFormat="1" ht="13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5" t="s">
        <v>186</v>
      </c>
      <c r="AL7" s="64"/>
      <c r="AM7" s="522" t="str">
        <f>"20"&amp;год_отчетности</f>
        <v>2010</v>
      </c>
      <c r="AN7" s="523"/>
      <c r="AO7" s="523"/>
      <c r="AP7" s="523"/>
      <c r="AQ7" s="523">
        <v>12</v>
      </c>
      <c r="AR7" s="523"/>
      <c r="AS7" s="523"/>
      <c r="AT7" s="523"/>
      <c r="AU7" s="523">
        <v>31</v>
      </c>
      <c r="AV7" s="523"/>
      <c r="AW7" s="523"/>
      <c r="AX7" s="524"/>
    </row>
    <row r="8" spans="1:50" s="66" customFormat="1" ht="13.5" customHeight="1">
      <c r="A8" s="67" t="s">
        <v>1</v>
      </c>
      <c r="B8" s="67"/>
      <c r="C8" s="67"/>
      <c r="D8" s="67"/>
      <c r="E8" s="67"/>
      <c r="F8" s="67"/>
      <c r="G8" s="67"/>
      <c r="H8" s="348" t="str">
        <f>IF([1]!Наименование="","",[1]!Наименование)</f>
        <v>ОАО "Магазин "Олимпиец"</v>
      </c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68"/>
      <c r="AH8" s="69"/>
      <c r="AI8" s="70"/>
      <c r="AJ8" s="70"/>
      <c r="AK8" s="71" t="s">
        <v>2</v>
      </c>
      <c r="AL8" s="70"/>
      <c r="AM8" s="250" t="str">
        <f>IF([1]!ОКПО="","",[1]!ОКПО)</f>
        <v>25598429</v>
      </c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2"/>
    </row>
    <row r="9" spans="1:50" s="66" customFormat="1" ht="13.5" customHeight="1">
      <c r="A9" s="67" t="s">
        <v>3</v>
      </c>
      <c r="B9" s="67"/>
      <c r="C9" s="67"/>
      <c r="D9" s="67"/>
      <c r="E9" s="67"/>
      <c r="F9" s="67"/>
      <c r="G9" s="67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69"/>
      <c r="AJ9" s="70"/>
      <c r="AK9" s="71" t="s">
        <v>4</v>
      </c>
      <c r="AL9" s="70"/>
      <c r="AM9" s="250" t="str">
        <f>[1]!ИННЮЛ&amp;""</f>
        <v>5256000023</v>
      </c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2"/>
    </row>
    <row r="10" spans="1:50" s="66" customFormat="1" ht="13.5" customHeight="1">
      <c r="A10" s="67" t="s">
        <v>5</v>
      </c>
      <c r="B10" s="67"/>
      <c r="C10" s="67"/>
      <c r="D10" s="67"/>
      <c r="E10" s="67"/>
      <c r="F10" s="67"/>
      <c r="G10" s="67"/>
      <c r="H10" s="69"/>
      <c r="I10" s="69"/>
      <c r="J10" s="348" t="str">
        <f>IF([1]!ОснВидДеят="","",[1]!ОснВидДеят)</f>
        <v>СДАЧА ВНАЕМ СОБСТВЕННОГО НЕЖИЛОГО НЕДВИЖИМОГО ИМУЩЕСТВА</v>
      </c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68"/>
      <c r="AH10" s="69"/>
      <c r="AI10" s="70"/>
      <c r="AJ10" s="70"/>
      <c r="AK10" s="71" t="s">
        <v>31</v>
      </c>
      <c r="AL10" s="70"/>
      <c r="AM10" s="349" t="str">
        <f>IF([1]!ОКВЭД="","",[1]!ОКВЭД)</f>
        <v>70.20.2</v>
      </c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1"/>
    </row>
    <row r="11" spans="1:50" s="66" customFormat="1" ht="13.5" customHeight="1">
      <c r="A11" s="67" t="s">
        <v>183</v>
      </c>
      <c r="B11" s="67"/>
      <c r="C11" s="67"/>
      <c r="D11" s="67"/>
      <c r="E11" s="67"/>
      <c r="F11" s="67"/>
      <c r="G11" s="67"/>
      <c r="H11" s="69"/>
      <c r="I11" s="69"/>
      <c r="J11" s="68"/>
      <c r="K11" s="68"/>
      <c r="L11" s="68"/>
      <c r="M11" s="68"/>
      <c r="N11" s="68"/>
      <c r="O11" s="68"/>
      <c r="P11" s="68"/>
      <c r="Q11" s="68"/>
      <c r="R11" s="348" t="str">
        <f>IF([1]!ОргПравФорм="","",[1]!ОргПравФорм)</f>
        <v>ОТКРЫТОЕ АКЦИОНЕРНОЕ ОБЩЕСТВО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70"/>
      <c r="AM11" s="352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4"/>
    </row>
    <row r="12" spans="1:50" s="66" customFormat="1" ht="13.5" customHeight="1">
      <c r="A12" s="67" t="s">
        <v>184</v>
      </c>
      <c r="B12" s="67"/>
      <c r="C12" s="67"/>
      <c r="D12" s="67"/>
      <c r="E12" s="67"/>
      <c r="F12" s="67"/>
      <c r="G12" s="67"/>
      <c r="H12" s="70"/>
      <c r="I12" s="70"/>
      <c r="J12" s="70"/>
      <c r="K12" s="70"/>
      <c r="L12" s="348" t="str">
        <f>IF([1]!ФормСобств="","",[1]!ФормСобств)</f>
        <v>ЧАСТНАЯ СОБСТВЕННОСТЬ</v>
      </c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73"/>
      <c r="AM12" s="349" t="str">
        <f>IF([1]!ОКОПФ="","",[1]!ОКОПФ)</f>
        <v>47</v>
      </c>
      <c r="AN12" s="350"/>
      <c r="AO12" s="350"/>
      <c r="AP12" s="350"/>
      <c r="AQ12" s="350"/>
      <c r="AR12" s="494"/>
      <c r="AS12" s="496" t="str">
        <f>IF([1]!ОКФС="","",[1]!ОКФС)</f>
        <v>16</v>
      </c>
      <c r="AT12" s="350"/>
      <c r="AU12" s="350"/>
      <c r="AV12" s="350"/>
      <c r="AW12" s="350"/>
      <c r="AX12" s="351"/>
    </row>
    <row r="13" spans="1:50" s="66" customFormat="1" ht="13.5" customHeight="1">
      <c r="A13" s="74"/>
      <c r="B13" s="74"/>
      <c r="C13" s="74"/>
      <c r="D13" s="74"/>
      <c r="E13" s="74"/>
      <c r="F13" s="74"/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6"/>
      <c r="AD13" s="76"/>
      <c r="AE13" s="76"/>
      <c r="AF13" s="70"/>
      <c r="AG13" s="70"/>
      <c r="AH13" s="70"/>
      <c r="AI13" s="70"/>
      <c r="AJ13" s="70"/>
      <c r="AK13" s="71" t="s">
        <v>6</v>
      </c>
      <c r="AL13" s="70"/>
      <c r="AM13" s="352"/>
      <c r="AN13" s="353"/>
      <c r="AO13" s="353"/>
      <c r="AP13" s="353"/>
      <c r="AQ13" s="353"/>
      <c r="AR13" s="495"/>
      <c r="AS13" s="497"/>
      <c r="AT13" s="353"/>
      <c r="AU13" s="353"/>
      <c r="AV13" s="353"/>
      <c r="AW13" s="353"/>
      <c r="AX13" s="354"/>
    </row>
    <row r="14" spans="1:50" s="66" customFormat="1" ht="13.5" customHeight="1" thickBot="1">
      <c r="A14" s="503" t="s">
        <v>185</v>
      </c>
      <c r="B14" s="503"/>
      <c r="C14" s="503"/>
      <c r="D14" s="503"/>
      <c r="E14" s="503"/>
      <c r="F14" s="503"/>
      <c r="G14" s="503"/>
      <c r="H14" s="503"/>
      <c r="I14" s="503"/>
      <c r="J14" s="511" t="str">
        <f>IF(П000010001000="384","тыс. руб","млн. руб")</f>
        <v>тыс. руб</v>
      </c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74"/>
      <c r="AD14" s="74"/>
      <c r="AE14" s="74"/>
      <c r="AF14" s="67"/>
      <c r="AG14" s="67"/>
      <c r="AH14" s="67"/>
      <c r="AI14" s="67"/>
      <c r="AJ14" s="67"/>
      <c r="AK14" s="77" t="s">
        <v>7</v>
      </c>
      <c r="AL14" s="67"/>
      <c r="AM14" s="498" t="s">
        <v>478</v>
      </c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500"/>
    </row>
    <row r="15" s="78" customFormat="1" ht="4.5" customHeight="1"/>
    <row r="16" spans="1:50" s="79" customFormat="1" ht="15">
      <c r="A16" s="512" t="s">
        <v>32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512"/>
      <c r="AX16" s="512"/>
    </row>
    <row r="17" s="80" customFormat="1" ht="1.5" customHeight="1"/>
    <row r="18" spans="1:50" s="45" customFormat="1" ht="10.5">
      <c r="A18" s="504" t="s">
        <v>33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6"/>
      <c r="U18" s="334" t="s">
        <v>37</v>
      </c>
      <c r="V18" s="334"/>
      <c r="W18" s="334"/>
      <c r="X18" s="334"/>
      <c r="Y18" s="334"/>
      <c r="Z18" s="334"/>
      <c r="AA18" s="334" t="s">
        <v>39</v>
      </c>
      <c r="AB18" s="334"/>
      <c r="AC18" s="334"/>
      <c r="AD18" s="334"/>
      <c r="AE18" s="334"/>
      <c r="AF18" s="334"/>
      <c r="AG18" s="334" t="s">
        <v>40</v>
      </c>
      <c r="AH18" s="334"/>
      <c r="AI18" s="334"/>
      <c r="AJ18" s="334"/>
      <c r="AK18" s="334"/>
      <c r="AL18" s="334"/>
      <c r="AM18" s="334" t="s">
        <v>64</v>
      </c>
      <c r="AN18" s="334"/>
      <c r="AO18" s="334"/>
      <c r="AP18" s="334"/>
      <c r="AQ18" s="334"/>
      <c r="AR18" s="334"/>
      <c r="AS18" s="334" t="s">
        <v>36</v>
      </c>
      <c r="AT18" s="334"/>
      <c r="AU18" s="334"/>
      <c r="AV18" s="334"/>
      <c r="AW18" s="334"/>
      <c r="AX18" s="334"/>
    </row>
    <row r="19" spans="1:50" s="45" customFormat="1" ht="10.5">
      <c r="A19" s="287" t="s">
        <v>34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 t="s">
        <v>35</v>
      </c>
      <c r="R19" s="287"/>
      <c r="S19" s="287"/>
      <c r="T19" s="287"/>
      <c r="U19" s="287" t="s">
        <v>38</v>
      </c>
      <c r="V19" s="287"/>
      <c r="W19" s="287"/>
      <c r="X19" s="287"/>
      <c r="Y19" s="287"/>
      <c r="Z19" s="287"/>
      <c r="AA19" s="287" t="s">
        <v>38</v>
      </c>
      <c r="AB19" s="287"/>
      <c r="AC19" s="287"/>
      <c r="AD19" s="287"/>
      <c r="AE19" s="287"/>
      <c r="AF19" s="287"/>
      <c r="AG19" s="287" t="s">
        <v>38</v>
      </c>
      <c r="AH19" s="287"/>
      <c r="AI19" s="287"/>
      <c r="AJ19" s="287"/>
      <c r="AK19" s="287"/>
      <c r="AL19" s="287"/>
      <c r="AM19" s="287" t="s">
        <v>65</v>
      </c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</row>
    <row r="20" spans="1:50" s="45" customFormat="1" ht="10.5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 t="s">
        <v>66</v>
      </c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</row>
    <row r="21" spans="1:50" s="45" customFormat="1" ht="10.5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 t="s">
        <v>67</v>
      </c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</row>
    <row r="22" spans="1:50" s="45" customFormat="1" ht="9.75" customHeight="1" thickBot="1">
      <c r="A22" s="398">
        <v>1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34">
        <v>2</v>
      </c>
      <c r="R22" s="334"/>
      <c r="S22" s="334"/>
      <c r="T22" s="334"/>
      <c r="U22" s="334">
        <v>3</v>
      </c>
      <c r="V22" s="334"/>
      <c r="W22" s="334"/>
      <c r="X22" s="334"/>
      <c r="Y22" s="334"/>
      <c r="Z22" s="334"/>
      <c r="AA22" s="334">
        <v>4</v>
      </c>
      <c r="AB22" s="334"/>
      <c r="AC22" s="334"/>
      <c r="AD22" s="334"/>
      <c r="AE22" s="334"/>
      <c r="AF22" s="334"/>
      <c r="AG22" s="334">
        <v>5</v>
      </c>
      <c r="AH22" s="334"/>
      <c r="AI22" s="334"/>
      <c r="AJ22" s="334"/>
      <c r="AK22" s="334"/>
      <c r="AL22" s="334"/>
      <c r="AM22" s="334">
        <v>6</v>
      </c>
      <c r="AN22" s="334"/>
      <c r="AO22" s="334"/>
      <c r="AP22" s="334"/>
      <c r="AQ22" s="334"/>
      <c r="AR22" s="334"/>
      <c r="AS22" s="334">
        <v>7</v>
      </c>
      <c r="AT22" s="334"/>
      <c r="AU22" s="334"/>
      <c r="AV22" s="334"/>
      <c r="AW22" s="334"/>
      <c r="AX22" s="334"/>
    </row>
    <row r="23" spans="1:61" s="61" customFormat="1" ht="12.75">
      <c r="A23" s="264" t="s">
        <v>43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5"/>
      <c r="Q23" s="328"/>
      <c r="R23" s="329"/>
      <c r="S23" s="329"/>
      <c r="T23" s="329"/>
      <c r="U23" s="324">
        <v>39</v>
      </c>
      <c r="V23" s="325"/>
      <c r="W23" s="325"/>
      <c r="X23" s="325"/>
      <c r="Y23" s="325"/>
      <c r="Z23" s="326"/>
      <c r="AA23" s="324">
        <v>5</v>
      </c>
      <c r="AB23" s="325"/>
      <c r="AC23" s="325"/>
      <c r="AD23" s="325"/>
      <c r="AE23" s="325"/>
      <c r="AF23" s="326"/>
      <c r="AG23" s="324">
        <v>0</v>
      </c>
      <c r="AH23" s="325"/>
      <c r="AI23" s="325"/>
      <c r="AJ23" s="325"/>
      <c r="AK23" s="325"/>
      <c r="AL23" s="326"/>
      <c r="AM23" s="324">
        <v>-3325</v>
      </c>
      <c r="AN23" s="325"/>
      <c r="AO23" s="325"/>
      <c r="AP23" s="325"/>
      <c r="AQ23" s="325"/>
      <c r="AR23" s="326"/>
      <c r="AS23" s="302">
        <f>П000010001006+П000010001005+П000010001004+П000010001003</f>
        <v>-3281</v>
      </c>
      <c r="AT23" s="303"/>
      <c r="AU23" s="303"/>
      <c r="AV23" s="303"/>
      <c r="AW23" s="303"/>
      <c r="AX23" s="304"/>
      <c r="AZ23" s="81"/>
      <c r="BA23" s="81"/>
      <c r="BB23" s="82"/>
      <c r="BC23" s="82"/>
      <c r="BD23" s="82"/>
      <c r="BE23" s="82"/>
      <c r="BF23" s="82"/>
      <c r="BG23" s="82"/>
      <c r="BH23" s="82"/>
      <c r="BI23" s="81"/>
    </row>
    <row r="24" spans="1:61" s="61" customFormat="1" ht="12.75">
      <c r="A24" s="264" t="s">
        <v>44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5"/>
      <c r="Q24" s="266"/>
      <c r="R24" s="267"/>
      <c r="S24" s="267"/>
      <c r="T24" s="267"/>
      <c r="U24" s="258"/>
      <c r="V24" s="259"/>
      <c r="W24" s="259"/>
      <c r="X24" s="259"/>
      <c r="Y24" s="259"/>
      <c r="Z24" s="260"/>
      <c r="AA24" s="258"/>
      <c r="AB24" s="259"/>
      <c r="AC24" s="259"/>
      <c r="AD24" s="259"/>
      <c r="AE24" s="259"/>
      <c r="AF24" s="260"/>
      <c r="AG24" s="258"/>
      <c r="AH24" s="259"/>
      <c r="AI24" s="259"/>
      <c r="AJ24" s="259"/>
      <c r="AK24" s="259"/>
      <c r="AL24" s="260"/>
      <c r="AM24" s="258"/>
      <c r="AN24" s="259"/>
      <c r="AO24" s="259"/>
      <c r="AP24" s="259"/>
      <c r="AQ24" s="259"/>
      <c r="AR24" s="260"/>
      <c r="AS24" s="305"/>
      <c r="AT24" s="306"/>
      <c r="AU24" s="306"/>
      <c r="AV24" s="306"/>
      <c r="AW24" s="306"/>
      <c r="AX24" s="307"/>
      <c r="AZ24" s="81"/>
      <c r="BA24" s="81"/>
      <c r="BB24" s="83">
        <v>0</v>
      </c>
      <c r="BC24" s="83">
        <v>0</v>
      </c>
      <c r="BD24" s="82"/>
      <c r="BE24" s="82"/>
      <c r="BF24" s="82"/>
      <c r="BG24" s="82"/>
      <c r="BH24" s="82"/>
      <c r="BI24" s="81"/>
    </row>
    <row r="25" spans="1:61" s="84" customFormat="1" ht="12.75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317"/>
      <c r="Q25" s="314"/>
      <c r="R25" s="315"/>
      <c r="S25" s="315"/>
      <c r="T25" s="316"/>
      <c r="U25" s="288"/>
      <c r="V25" s="289"/>
      <c r="W25" s="289"/>
      <c r="X25" s="289"/>
      <c r="Y25" s="289"/>
      <c r="Z25" s="290"/>
      <c r="AA25" s="288"/>
      <c r="AB25" s="289"/>
      <c r="AC25" s="289"/>
      <c r="AD25" s="289"/>
      <c r="AE25" s="289"/>
      <c r="AF25" s="290"/>
      <c r="AG25" s="288"/>
      <c r="AH25" s="289"/>
      <c r="AI25" s="289"/>
      <c r="AJ25" s="289"/>
      <c r="AK25" s="289"/>
      <c r="AL25" s="290"/>
      <c r="AM25" s="330"/>
      <c r="AN25" s="331"/>
      <c r="AO25" s="331"/>
      <c r="AP25" s="331"/>
      <c r="AQ25" s="331"/>
      <c r="AR25" s="332"/>
      <c r="AS25" s="330"/>
      <c r="AT25" s="331"/>
      <c r="AU25" s="331"/>
      <c r="AV25" s="331"/>
      <c r="AW25" s="331"/>
      <c r="AX25" s="332"/>
      <c r="AZ25" s="81"/>
      <c r="BA25" s="81"/>
      <c r="BB25" s="82"/>
      <c r="BC25" s="82"/>
      <c r="BD25" s="82"/>
      <c r="BE25" s="82"/>
      <c r="BF25" s="82"/>
      <c r="BG25" s="82"/>
      <c r="BH25" s="82"/>
      <c r="BI25" s="81"/>
    </row>
    <row r="26" spans="1:61" s="61" customFormat="1" ht="12.75">
      <c r="A26" s="273" t="s">
        <v>41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33"/>
      <c r="Q26" s="253"/>
      <c r="R26" s="254"/>
      <c r="S26" s="254"/>
      <c r="T26" s="254"/>
      <c r="U26" s="327" t="s">
        <v>71</v>
      </c>
      <c r="V26" s="327"/>
      <c r="W26" s="327"/>
      <c r="X26" s="327"/>
      <c r="Y26" s="327"/>
      <c r="Z26" s="327"/>
      <c r="AA26" s="327" t="s">
        <v>71</v>
      </c>
      <c r="AB26" s="327"/>
      <c r="AC26" s="327"/>
      <c r="AD26" s="327"/>
      <c r="AE26" s="327"/>
      <c r="AF26" s="327"/>
      <c r="AG26" s="327" t="s">
        <v>71</v>
      </c>
      <c r="AH26" s="327"/>
      <c r="AI26" s="327"/>
      <c r="AJ26" s="327"/>
      <c r="AK26" s="327"/>
      <c r="AL26" s="327"/>
      <c r="AM26" s="333">
        <v>0</v>
      </c>
      <c r="AN26" s="333"/>
      <c r="AO26" s="333"/>
      <c r="AP26" s="333"/>
      <c r="AQ26" s="333"/>
      <c r="AR26" s="333"/>
      <c r="AS26" s="337">
        <f>П000010002006</f>
        <v>0</v>
      </c>
      <c r="AT26" s="337"/>
      <c r="AU26" s="337"/>
      <c r="AV26" s="337"/>
      <c r="AW26" s="337"/>
      <c r="AX26" s="337"/>
      <c r="AZ26" s="81"/>
      <c r="BA26" s="81"/>
      <c r="BB26" s="82"/>
      <c r="BC26" s="82"/>
      <c r="BD26" s="82"/>
      <c r="BE26" s="82"/>
      <c r="BF26" s="82"/>
      <c r="BG26" s="82"/>
      <c r="BH26" s="82"/>
      <c r="BI26" s="81"/>
    </row>
    <row r="27" spans="1:60" s="61" customFormat="1" ht="12">
      <c r="A27" s="264" t="s">
        <v>45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5"/>
      <c r="Q27" s="266"/>
      <c r="R27" s="267"/>
      <c r="S27" s="267"/>
      <c r="T27" s="267"/>
      <c r="U27" s="296" t="s">
        <v>71</v>
      </c>
      <c r="V27" s="297"/>
      <c r="W27" s="297"/>
      <c r="X27" s="297"/>
      <c r="Y27" s="297"/>
      <c r="Z27" s="298"/>
      <c r="AA27" s="255">
        <v>0</v>
      </c>
      <c r="AB27" s="256"/>
      <c r="AC27" s="256"/>
      <c r="AD27" s="256"/>
      <c r="AE27" s="256"/>
      <c r="AF27" s="257"/>
      <c r="AG27" s="296" t="s">
        <v>71</v>
      </c>
      <c r="AH27" s="297"/>
      <c r="AI27" s="297"/>
      <c r="AJ27" s="297"/>
      <c r="AK27" s="297"/>
      <c r="AL27" s="298"/>
      <c r="AM27" s="255">
        <v>0</v>
      </c>
      <c r="AN27" s="256"/>
      <c r="AO27" s="256"/>
      <c r="AP27" s="256"/>
      <c r="AQ27" s="256"/>
      <c r="AR27" s="257"/>
      <c r="AS27" s="308">
        <f>П000010003006+П000010003004</f>
        <v>0</v>
      </c>
      <c r="AT27" s="309"/>
      <c r="AU27" s="309"/>
      <c r="AV27" s="309"/>
      <c r="AW27" s="309"/>
      <c r="AX27" s="310"/>
      <c r="BB27" s="85"/>
      <c r="BC27" s="85"/>
      <c r="BD27" s="85"/>
      <c r="BE27" s="85"/>
      <c r="BF27" s="85"/>
      <c r="BG27" s="85"/>
      <c r="BH27" s="85"/>
    </row>
    <row r="28" spans="1:60" s="61" customFormat="1" ht="12">
      <c r="A28" s="264" t="s">
        <v>46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5"/>
      <c r="Q28" s="266"/>
      <c r="R28" s="267"/>
      <c r="S28" s="267"/>
      <c r="T28" s="267"/>
      <c r="U28" s="299"/>
      <c r="V28" s="300"/>
      <c r="W28" s="300"/>
      <c r="X28" s="300"/>
      <c r="Y28" s="300"/>
      <c r="Z28" s="301"/>
      <c r="AA28" s="258"/>
      <c r="AB28" s="259"/>
      <c r="AC28" s="259"/>
      <c r="AD28" s="259"/>
      <c r="AE28" s="259"/>
      <c r="AF28" s="260"/>
      <c r="AG28" s="299"/>
      <c r="AH28" s="300"/>
      <c r="AI28" s="300"/>
      <c r="AJ28" s="300"/>
      <c r="AK28" s="300"/>
      <c r="AL28" s="301"/>
      <c r="AM28" s="258"/>
      <c r="AN28" s="259"/>
      <c r="AO28" s="259"/>
      <c r="AP28" s="259"/>
      <c r="AQ28" s="259"/>
      <c r="AR28" s="260"/>
      <c r="AS28" s="305"/>
      <c r="AT28" s="306"/>
      <c r="AU28" s="306"/>
      <c r="AV28" s="306"/>
      <c r="AW28" s="306"/>
      <c r="AX28" s="307"/>
      <c r="BB28" s="86">
        <v>0</v>
      </c>
      <c r="BC28" s="86">
        <v>0</v>
      </c>
      <c r="BD28" s="85"/>
      <c r="BE28" s="85"/>
      <c r="BF28" s="85"/>
      <c r="BG28" s="85"/>
      <c r="BH28" s="85"/>
    </row>
    <row r="29" spans="1:60" s="61" customFormat="1" ht="12.75">
      <c r="A29" s="233" t="s">
        <v>187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5"/>
      <c r="Q29" s="236"/>
      <c r="R29" s="234"/>
      <c r="S29" s="234"/>
      <c r="T29" s="237"/>
      <c r="U29" s="238" t="s">
        <v>71</v>
      </c>
      <c r="V29" s="238"/>
      <c r="W29" s="238"/>
      <c r="X29" s="238"/>
      <c r="Y29" s="238"/>
      <c r="Z29" s="238"/>
      <c r="AA29" s="221">
        <v>0</v>
      </c>
      <c r="AB29" s="222"/>
      <c r="AC29" s="222"/>
      <c r="AD29" s="222"/>
      <c r="AE29" s="222"/>
      <c r="AF29" s="223"/>
      <c r="AG29" s="221">
        <v>0</v>
      </c>
      <c r="AH29" s="224"/>
      <c r="AI29" s="224"/>
      <c r="AJ29" s="224"/>
      <c r="AK29" s="224"/>
      <c r="AL29" s="225"/>
      <c r="AM29" s="221">
        <v>0</v>
      </c>
      <c r="AN29" s="222"/>
      <c r="AO29" s="222"/>
      <c r="AP29" s="222"/>
      <c r="AQ29" s="222"/>
      <c r="AR29" s="223"/>
      <c r="AS29" s="213">
        <f>SUM(AA29:AR29)</f>
        <v>0</v>
      </c>
      <c r="AT29" s="228"/>
      <c r="AU29" s="228"/>
      <c r="AV29" s="228"/>
      <c r="AW29" s="228"/>
      <c r="AX29" s="228"/>
      <c r="AY29" s="87"/>
      <c r="BB29" s="86"/>
      <c r="BC29" s="86"/>
      <c r="BD29" s="85"/>
      <c r="BE29" s="85"/>
      <c r="BF29" s="85"/>
      <c r="BG29" s="85"/>
      <c r="BH29" s="85"/>
    </row>
    <row r="30" spans="1:60" s="61" customFormat="1" ht="12.75" thickBot="1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6"/>
      <c r="Q30" s="246"/>
      <c r="R30" s="247"/>
      <c r="S30" s="247"/>
      <c r="T30" s="247"/>
      <c r="U30" s="238" t="s">
        <v>71</v>
      </c>
      <c r="V30" s="238"/>
      <c r="W30" s="238"/>
      <c r="X30" s="238"/>
      <c r="Y30" s="238"/>
      <c r="Z30" s="238"/>
      <c r="AA30" s="262">
        <v>0</v>
      </c>
      <c r="AB30" s="262"/>
      <c r="AC30" s="262"/>
      <c r="AD30" s="262"/>
      <c r="AE30" s="262"/>
      <c r="AF30" s="262"/>
      <c r="AG30" s="262">
        <v>0</v>
      </c>
      <c r="AH30" s="262"/>
      <c r="AI30" s="262"/>
      <c r="AJ30" s="262"/>
      <c r="AK30" s="262"/>
      <c r="AL30" s="262"/>
      <c r="AM30" s="262">
        <v>0</v>
      </c>
      <c r="AN30" s="262"/>
      <c r="AO30" s="262"/>
      <c r="AP30" s="262"/>
      <c r="AQ30" s="262"/>
      <c r="AR30" s="262"/>
      <c r="AS30" s="239">
        <f>AA30+AG30+AM30</f>
        <v>0</v>
      </c>
      <c r="AT30" s="239"/>
      <c r="AU30" s="239"/>
      <c r="AV30" s="239"/>
      <c r="AW30" s="239"/>
      <c r="AX30" s="239"/>
      <c r="BB30" s="86">
        <v>0</v>
      </c>
      <c r="BC30" s="86">
        <v>0</v>
      </c>
      <c r="BD30" s="85"/>
      <c r="BE30" s="85"/>
      <c r="BF30" s="85"/>
      <c r="BG30" s="85"/>
      <c r="BH30" s="85"/>
    </row>
    <row r="31" spans="1:60" s="61" customFormat="1" ht="12.75" hidden="1" thickBot="1">
      <c r="A31" s="318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20"/>
      <c r="Q31" s="321"/>
      <c r="R31" s="322"/>
      <c r="S31" s="322"/>
      <c r="T31" s="323"/>
      <c r="U31" s="243"/>
      <c r="V31" s="291"/>
      <c r="W31" s="291"/>
      <c r="X31" s="291"/>
      <c r="Y31" s="291"/>
      <c r="Z31" s="292"/>
      <c r="AA31" s="293"/>
      <c r="AB31" s="294"/>
      <c r="AC31" s="294"/>
      <c r="AD31" s="294"/>
      <c r="AE31" s="294"/>
      <c r="AF31" s="295"/>
      <c r="AG31" s="229"/>
      <c r="AH31" s="230"/>
      <c r="AI31" s="230"/>
      <c r="AJ31" s="230"/>
      <c r="AK31" s="230"/>
      <c r="AL31" s="231"/>
      <c r="AM31" s="293"/>
      <c r="AN31" s="294"/>
      <c r="AO31" s="294"/>
      <c r="AP31" s="294"/>
      <c r="AQ31" s="294"/>
      <c r="AR31" s="295"/>
      <c r="AS31" s="513"/>
      <c r="AT31" s="514"/>
      <c r="AU31" s="514"/>
      <c r="AV31" s="514"/>
      <c r="AW31" s="514"/>
      <c r="AX31" s="514"/>
      <c r="BB31" s="85"/>
      <c r="BC31" s="85"/>
      <c r="BD31" s="85"/>
      <c r="BE31" s="85"/>
      <c r="BF31" s="85"/>
      <c r="BG31" s="85"/>
      <c r="BH31" s="85"/>
    </row>
    <row r="32" spans="1:60" s="61" customFormat="1" ht="12">
      <c r="A32" s="264" t="s">
        <v>47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5"/>
      <c r="Q32" s="266"/>
      <c r="R32" s="267"/>
      <c r="S32" s="267"/>
      <c r="T32" s="267"/>
      <c r="U32" s="308">
        <f>П000010001003</f>
        <v>39</v>
      </c>
      <c r="V32" s="309"/>
      <c r="W32" s="309"/>
      <c r="X32" s="309"/>
      <c r="Y32" s="309"/>
      <c r="Z32" s="310"/>
      <c r="AA32" s="302">
        <f>SUM(П000010001004,П000010003004,П000010004004)</f>
        <v>5</v>
      </c>
      <c r="AB32" s="303"/>
      <c r="AC32" s="303"/>
      <c r="AD32" s="303"/>
      <c r="AE32" s="303"/>
      <c r="AF32" s="304"/>
      <c r="AG32" s="302">
        <f>SUM(П000010001005,П000010004005)</f>
        <v>0</v>
      </c>
      <c r="AH32" s="303"/>
      <c r="AI32" s="303"/>
      <c r="AJ32" s="303"/>
      <c r="AK32" s="303"/>
      <c r="AL32" s="304"/>
      <c r="AM32" s="302">
        <f>SUM(П000010001006,П000010002006,П000010003006,П000010004006)</f>
        <v>-3325</v>
      </c>
      <c r="AN32" s="303"/>
      <c r="AO32" s="303"/>
      <c r="AP32" s="303"/>
      <c r="AQ32" s="303"/>
      <c r="AR32" s="304"/>
      <c r="AS32" s="302">
        <f>SUM(П000010005003,П000010005004,П000010005005,П000010005006)</f>
        <v>-3281</v>
      </c>
      <c r="AT32" s="303"/>
      <c r="AU32" s="303"/>
      <c r="AV32" s="303"/>
      <c r="AW32" s="303"/>
      <c r="AX32" s="304"/>
      <c r="BB32" s="85"/>
      <c r="BC32" s="85"/>
      <c r="BD32" s="85"/>
      <c r="BE32" s="85"/>
      <c r="BF32" s="85"/>
      <c r="BG32" s="85"/>
      <c r="BH32" s="85"/>
    </row>
    <row r="33" spans="1:60" s="61" customFormat="1" ht="12">
      <c r="A33" s="264" t="s">
        <v>48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5"/>
      <c r="Q33" s="266"/>
      <c r="R33" s="267"/>
      <c r="S33" s="267"/>
      <c r="T33" s="267"/>
      <c r="U33" s="305"/>
      <c r="V33" s="306"/>
      <c r="W33" s="306"/>
      <c r="X33" s="306"/>
      <c r="Y33" s="306"/>
      <c r="Z33" s="307"/>
      <c r="AA33" s="305"/>
      <c r="AB33" s="306"/>
      <c r="AC33" s="306"/>
      <c r="AD33" s="306"/>
      <c r="AE33" s="306"/>
      <c r="AF33" s="307"/>
      <c r="AG33" s="305"/>
      <c r="AH33" s="306"/>
      <c r="AI33" s="306"/>
      <c r="AJ33" s="306"/>
      <c r="AK33" s="306"/>
      <c r="AL33" s="307"/>
      <c r="AM33" s="305"/>
      <c r="AN33" s="306"/>
      <c r="AO33" s="306"/>
      <c r="AP33" s="306"/>
      <c r="AQ33" s="306"/>
      <c r="AR33" s="307"/>
      <c r="AS33" s="305"/>
      <c r="AT33" s="306"/>
      <c r="AU33" s="306"/>
      <c r="AV33" s="306"/>
      <c r="AW33" s="306"/>
      <c r="AX33" s="307"/>
      <c r="BB33" s="86">
        <v>0</v>
      </c>
      <c r="BC33" s="86">
        <v>0</v>
      </c>
      <c r="BD33" s="85"/>
      <c r="BE33" s="85"/>
      <c r="BF33" s="85"/>
      <c r="BG33" s="85"/>
      <c r="BH33" s="85"/>
    </row>
    <row r="34" spans="1:60" s="61" customFormat="1" ht="12">
      <c r="A34" s="241" t="s">
        <v>49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2"/>
      <c r="Q34" s="248"/>
      <c r="R34" s="249"/>
      <c r="S34" s="249"/>
      <c r="T34" s="249"/>
      <c r="U34" s="296" t="s">
        <v>71</v>
      </c>
      <c r="V34" s="297"/>
      <c r="W34" s="297"/>
      <c r="X34" s="297"/>
      <c r="Y34" s="297"/>
      <c r="Z34" s="298"/>
      <c r="AA34" s="255">
        <v>0</v>
      </c>
      <c r="AB34" s="256"/>
      <c r="AC34" s="256"/>
      <c r="AD34" s="256"/>
      <c r="AE34" s="256"/>
      <c r="AF34" s="257"/>
      <c r="AG34" s="296" t="s">
        <v>71</v>
      </c>
      <c r="AH34" s="297"/>
      <c r="AI34" s="297"/>
      <c r="AJ34" s="297"/>
      <c r="AK34" s="297"/>
      <c r="AL34" s="298"/>
      <c r="AM34" s="296" t="s">
        <v>71</v>
      </c>
      <c r="AN34" s="297"/>
      <c r="AO34" s="297"/>
      <c r="AP34" s="297"/>
      <c r="AQ34" s="297"/>
      <c r="AR34" s="298"/>
      <c r="AS34" s="308">
        <f>П000010006004</f>
        <v>0</v>
      </c>
      <c r="AT34" s="309"/>
      <c r="AU34" s="309"/>
      <c r="AV34" s="309"/>
      <c r="AW34" s="309"/>
      <c r="AX34" s="310"/>
      <c r="BB34" s="85"/>
      <c r="BC34" s="85"/>
      <c r="BD34" s="85"/>
      <c r="BE34" s="85"/>
      <c r="BF34" s="85"/>
      <c r="BG34" s="85"/>
      <c r="BH34" s="85"/>
    </row>
    <row r="35" spans="1:60" s="61" customFormat="1" ht="12">
      <c r="A35" s="273" t="s">
        <v>50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33"/>
      <c r="Q35" s="253"/>
      <c r="R35" s="254"/>
      <c r="S35" s="254"/>
      <c r="T35" s="254"/>
      <c r="U35" s="299"/>
      <c r="V35" s="300"/>
      <c r="W35" s="300"/>
      <c r="X35" s="300"/>
      <c r="Y35" s="300"/>
      <c r="Z35" s="301"/>
      <c r="AA35" s="258"/>
      <c r="AB35" s="259"/>
      <c r="AC35" s="259"/>
      <c r="AD35" s="259"/>
      <c r="AE35" s="259"/>
      <c r="AF35" s="260"/>
      <c r="AG35" s="299"/>
      <c r="AH35" s="300"/>
      <c r="AI35" s="300"/>
      <c r="AJ35" s="300"/>
      <c r="AK35" s="300"/>
      <c r="AL35" s="301"/>
      <c r="AM35" s="299"/>
      <c r="AN35" s="300"/>
      <c r="AO35" s="300"/>
      <c r="AP35" s="300"/>
      <c r="AQ35" s="300"/>
      <c r="AR35" s="301"/>
      <c r="AS35" s="305"/>
      <c r="AT35" s="306"/>
      <c r="AU35" s="306"/>
      <c r="AV35" s="306"/>
      <c r="AW35" s="306"/>
      <c r="AX35" s="307"/>
      <c r="BB35" s="86">
        <v>0</v>
      </c>
      <c r="BC35" s="86">
        <v>0</v>
      </c>
      <c r="BD35" s="85"/>
      <c r="BE35" s="85"/>
      <c r="BF35" s="85"/>
      <c r="BG35" s="85"/>
      <c r="BH35" s="85"/>
    </row>
    <row r="36" spans="1:60" s="61" customFormat="1" ht="13.5" customHeight="1">
      <c r="A36" s="312" t="s">
        <v>42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3"/>
      <c r="Q36" s="246"/>
      <c r="R36" s="247"/>
      <c r="S36" s="247"/>
      <c r="T36" s="247"/>
      <c r="U36" s="238" t="s">
        <v>71</v>
      </c>
      <c r="V36" s="238"/>
      <c r="W36" s="238"/>
      <c r="X36" s="238"/>
      <c r="Y36" s="238"/>
      <c r="Z36" s="238"/>
      <c r="AA36" s="238" t="s">
        <v>71</v>
      </c>
      <c r="AB36" s="238"/>
      <c r="AC36" s="238"/>
      <c r="AD36" s="238"/>
      <c r="AE36" s="238"/>
      <c r="AF36" s="238"/>
      <c r="AG36" s="238" t="s">
        <v>71</v>
      </c>
      <c r="AH36" s="238"/>
      <c r="AI36" s="238"/>
      <c r="AJ36" s="238"/>
      <c r="AK36" s="238"/>
      <c r="AL36" s="238"/>
      <c r="AM36" s="262">
        <v>85</v>
      </c>
      <c r="AN36" s="262"/>
      <c r="AO36" s="262"/>
      <c r="AP36" s="262"/>
      <c r="AQ36" s="262"/>
      <c r="AR36" s="262"/>
      <c r="AS36" s="239">
        <f>П000010007006</f>
        <v>85</v>
      </c>
      <c r="AT36" s="239"/>
      <c r="AU36" s="239"/>
      <c r="AV36" s="239"/>
      <c r="AW36" s="239"/>
      <c r="AX36" s="239"/>
      <c r="BB36" s="85"/>
      <c r="BC36" s="85"/>
      <c r="BD36" s="85"/>
      <c r="BE36" s="85"/>
      <c r="BF36" s="85"/>
      <c r="BG36" s="85"/>
      <c r="BH36" s="85"/>
    </row>
    <row r="37" spans="1:60" s="61" customFormat="1" ht="13.5" customHeight="1">
      <c r="A37" s="264" t="s">
        <v>52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5"/>
      <c r="Q37" s="266"/>
      <c r="R37" s="267"/>
      <c r="S37" s="267"/>
      <c r="T37" s="267"/>
      <c r="U37" s="274" t="s">
        <v>71</v>
      </c>
      <c r="V37" s="274"/>
      <c r="W37" s="274"/>
      <c r="X37" s="274"/>
      <c r="Y37" s="274"/>
      <c r="Z37" s="274"/>
      <c r="AA37" s="274" t="s">
        <v>71</v>
      </c>
      <c r="AB37" s="274"/>
      <c r="AC37" s="274"/>
      <c r="AD37" s="274"/>
      <c r="AE37" s="274"/>
      <c r="AF37" s="274"/>
      <c r="AG37" s="274" t="s">
        <v>71</v>
      </c>
      <c r="AH37" s="274"/>
      <c r="AI37" s="274"/>
      <c r="AJ37" s="274"/>
      <c r="AK37" s="274"/>
      <c r="AL37" s="274"/>
      <c r="AM37" s="263">
        <v>0</v>
      </c>
      <c r="AN37" s="263"/>
      <c r="AO37" s="263"/>
      <c r="AP37" s="263"/>
      <c r="AQ37" s="263"/>
      <c r="AR37" s="263"/>
      <c r="AS37" s="311">
        <f>П000010008006</f>
        <v>0</v>
      </c>
      <c r="AT37" s="311"/>
      <c r="AU37" s="311"/>
      <c r="AV37" s="311"/>
      <c r="AW37" s="311"/>
      <c r="AX37" s="311"/>
      <c r="BB37" s="85"/>
      <c r="BC37" s="85"/>
      <c r="BD37" s="85"/>
      <c r="BE37" s="85"/>
      <c r="BF37" s="85"/>
      <c r="BG37" s="85"/>
      <c r="BH37" s="85"/>
    </row>
    <row r="38" spans="1:60" s="61" customFormat="1" ht="13.5" customHeight="1">
      <c r="A38" s="312" t="s">
        <v>53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3"/>
      <c r="Q38" s="246" t="s">
        <v>169</v>
      </c>
      <c r="R38" s="247"/>
      <c r="S38" s="247"/>
      <c r="T38" s="247"/>
      <c r="U38" s="238" t="s">
        <v>71</v>
      </c>
      <c r="V38" s="238"/>
      <c r="W38" s="238"/>
      <c r="X38" s="238"/>
      <c r="Y38" s="238"/>
      <c r="Z38" s="238"/>
      <c r="AA38" s="238" t="s">
        <v>71</v>
      </c>
      <c r="AB38" s="238"/>
      <c r="AC38" s="238"/>
      <c r="AD38" s="238"/>
      <c r="AE38" s="238"/>
      <c r="AF38" s="238"/>
      <c r="AG38" s="262">
        <v>0</v>
      </c>
      <c r="AH38" s="262"/>
      <c r="AI38" s="262"/>
      <c r="AJ38" s="262"/>
      <c r="AK38" s="262"/>
      <c r="AL38" s="262"/>
      <c r="AM38" s="262">
        <v>0</v>
      </c>
      <c r="AN38" s="262"/>
      <c r="AO38" s="262"/>
      <c r="AP38" s="262"/>
      <c r="AQ38" s="262"/>
      <c r="AR38" s="262"/>
      <c r="AS38" s="239">
        <f>П000010011005+П000010011006</f>
        <v>0</v>
      </c>
      <c r="AT38" s="239"/>
      <c r="AU38" s="239"/>
      <c r="AV38" s="239"/>
      <c r="AW38" s="239"/>
      <c r="AX38" s="239"/>
      <c r="BB38" s="85"/>
      <c r="BC38" s="85"/>
      <c r="BD38" s="85"/>
      <c r="BE38" s="85"/>
      <c r="BF38" s="85"/>
      <c r="BG38" s="85"/>
      <c r="BH38" s="85"/>
    </row>
    <row r="39" spans="1:60" s="61" customFormat="1" ht="12">
      <c r="A39" s="264" t="s">
        <v>69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5"/>
      <c r="Q39" s="266"/>
      <c r="R39" s="267"/>
      <c r="S39" s="267"/>
      <c r="T39" s="267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BB39" s="85"/>
      <c r="BC39" s="85"/>
      <c r="BD39" s="85"/>
      <c r="BE39" s="85"/>
      <c r="BF39" s="85"/>
      <c r="BG39" s="85"/>
      <c r="BH39" s="85"/>
    </row>
    <row r="40" spans="1:60" s="61" customFormat="1" ht="12">
      <c r="A40" s="264" t="s">
        <v>68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5"/>
      <c r="Q40" s="266"/>
      <c r="R40" s="267"/>
      <c r="S40" s="267"/>
      <c r="T40" s="267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BB40" s="85"/>
      <c r="BC40" s="85"/>
      <c r="BD40" s="85"/>
      <c r="BE40" s="85"/>
      <c r="BF40" s="85"/>
      <c r="BG40" s="85"/>
      <c r="BH40" s="85"/>
    </row>
    <row r="41" spans="1:60" s="61" customFormat="1" ht="12">
      <c r="A41" s="281" t="s">
        <v>61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2"/>
      <c r="Q41" s="266" t="s">
        <v>170</v>
      </c>
      <c r="R41" s="267"/>
      <c r="S41" s="267"/>
      <c r="T41" s="267"/>
      <c r="U41" s="263">
        <v>0</v>
      </c>
      <c r="V41" s="263"/>
      <c r="W41" s="263"/>
      <c r="X41" s="263"/>
      <c r="Y41" s="263"/>
      <c r="Z41" s="263"/>
      <c r="AA41" s="263">
        <v>0</v>
      </c>
      <c r="AB41" s="263"/>
      <c r="AC41" s="263"/>
      <c r="AD41" s="263"/>
      <c r="AE41" s="263"/>
      <c r="AF41" s="263"/>
      <c r="AG41" s="263">
        <v>0</v>
      </c>
      <c r="AH41" s="263"/>
      <c r="AI41" s="263"/>
      <c r="AJ41" s="263"/>
      <c r="AK41" s="263"/>
      <c r="AL41" s="263"/>
      <c r="AM41" s="263">
        <v>0</v>
      </c>
      <c r="AN41" s="263"/>
      <c r="AO41" s="263"/>
      <c r="AP41" s="263"/>
      <c r="AQ41" s="263"/>
      <c r="AR41" s="263"/>
      <c r="AS41" s="305">
        <f>SUM(U41:AR41)</f>
        <v>0</v>
      </c>
      <c r="AT41" s="306"/>
      <c r="AU41" s="306"/>
      <c r="AV41" s="306"/>
      <c r="AW41" s="306"/>
      <c r="AX41" s="307"/>
      <c r="BB41" s="85"/>
      <c r="BC41" s="85"/>
      <c r="BD41" s="85"/>
      <c r="BE41" s="85"/>
      <c r="BF41" s="85"/>
      <c r="BG41" s="85"/>
      <c r="BH41" s="85"/>
    </row>
    <row r="42" spans="1:60" s="61" customFormat="1" ht="12">
      <c r="A42" s="279" t="s">
        <v>54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80"/>
      <c r="Q42" s="248"/>
      <c r="R42" s="249"/>
      <c r="S42" s="249"/>
      <c r="T42" s="249"/>
      <c r="U42" s="255">
        <v>0</v>
      </c>
      <c r="V42" s="256"/>
      <c r="W42" s="256"/>
      <c r="X42" s="256"/>
      <c r="Y42" s="256"/>
      <c r="Z42" s="257"/>
      <c r="AA42" s="255">
        <v>0</v>
      </c>
      <c r="AB42" s="256"/>
      <c r="AC42" s="256"/>
      <c r="AD42" s="256"/>
      <c r="AE42" s="256"/>
      <c r="AF42" s="257"/>
      <c r="AG42" s="255">
        <v>0</v>
      </c>
      <c r="AH42" s="256"/>
      <c r="AI42" s="256"/>
      <c r="AJ42" s="256"/>
      <c r="AK42" s="256"/>
      <c r="AL42" s="257"/>
      <c r="AM42" s="255">
        <v>0</v>
      </c>
      <c r="AN42" s="256"/>
      <c r="AO42" s="256"/>
      <c r="AP42" s="256"/>
      <c r="AQ42" s="256"/>
      <c r="AR42" s="257"/>
      <c r="AS42" s="308">
        <f>SUM(U42:AR43)</f>
        <v>0</v>
      </c>
      <c r="AT42" s="309"/>
      <c r="AU42" s="309"/>
      <c r="AV42" s="309"/>
      <c r="AW42" s="309"/>
      <c r="AX42" s="310"/>
      <c r="BB42" s="85"/>
      <c r="BC42" s="85"/>
      <c r="BD42" s="85"/>
      <c r="BE42" s="85"/>
      <c r="BF42" s="85"/>
      <c r="BG42" s="85"/>
      <c r="BH42" s="85"/>
    </row>
    <row r="43" spans="1:60" s="61" customFormat="1" ht="12">
      <c r="A43" s="286" t="s">
        <v>55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6"/>
      <c r="Q43" s="253" t="s">
        <v>171</v>
      </c>
      <c r="R43" s="254"/>
      <c r="S43" s="254"/>
      <c r="T43" s="254"/>
      <c r="U43" s="258"/>
      <c r="V43" s="259"/>
      <c r="W43" s="259"/>
      <c r="X43" s="259"/>
      <c r="Y43" s="259"/>
      <c r="Z43" s="260"/>
      <c r="AA43" s="258"/>
      <c r="AB43" s="259"/>
      <c r="AC43" s="259"/>
      <c r="AD43" s="259"/>
      <c r="AE43" s="259"/>
      <c r="AF43" s="260"/>
      <c r="AG43" s="258"/>
      <c r="AH43" s="259"/>
      <c r="AI43" s="259"/>
      <c r="AJ43" s="259"/>
      <c r="AK43" s="259"/>
      <c r="AL43" s="260"/>
      <c r="AM43" s="258"/>
      <c r="AN43" s="259"/>
      <c r="AO43" s="259"/>
      <c r="AP43" s="259"/>
      <c r="AQ43" s="259"/>
      <c r="AR43" s="260"/>
      <c r="AS43" s="305"/>
      <c r="AT43" s="306"/>
      <c r="AU43" s="306"/>
      <c r="AV43" s="306"/>
      <c r="AW43" s="306"/>
      <c r="AX43" s="307"/>
      <c r="BB43" s="85"/>
      <c r="BC43" s="85"/>
      <c r="BD43" s="85"/>
      <c r="BE43" s="85"/>
      <c r="BF43" s="85"/>
      <c r="BG43" s="85"/>
      <c r="BH43" s="85"/>
    </row>
    <row r="44" spans="1:60" s="61" customFormat="1" ht="12">
      <c r="A44" s="283" t="s">
        <v>56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80"/>
      <c r="Q44" s="248"/>
      <c r="R44" s="249"/>
      <c r="S44" s="249"/>
      <c r="T44" s="249"/>
      <c r="U44" s="255">
        <v>0</v>
      </c>
      <c r="V44" s="256"/>
      <c r="W44" s="256"/>
      <c r="X44" s="256"/>
      <c r="Y44" s="256"/>
      <c r="Z44" s="257"/>
      <c r="AA44" s="296" t="s">
        <v>71</v>
      </c>
      <c r="AB44" s="297"/>
      <c r="AC44" s="297"/>
      <c r="AD44" s="297"/>
      <c r="AE44" s="297"/>
      <c r="AF44" s="298"/>
      <c r="AG44" s="296" t="s">
        <v>71</v>
      </c>
      <c r="AH44" s="297"/>
      <c r="AI44" s="297"/>
      <c r="AJ44" s="297"/>
      <c r="AK44" s="297"/>
      <c r="AL44" s="298"/>
      <c r="AM44" s="255">
        <v>0</v>
      </c>
      <c r="AN44" s="256"/>
      <c r="AO44" s="256"/>
      <c r="AP44" s="256"/>
      <c r="AQ44" s="256"/>
      <c r="AR44" s="257"/>
      <c r="AS44" s="308">
        <f>П000010012303+П000010012306</f>
        <v>0</v>
      </c>
      <c r="AT44" s="309"/>
      <c r="AU44" s="309"/>
      <c r="AV44" s="309"/>
      <c r="AW44" s="309"/>
      <c r="AX44" s="310"/>
      <c r="BB44" s="85"/>
      <c r="BC44" s="85"/>
      <c r="BD44" s="85"/>
      <c r="BE44" s="85"/>
      <c r="BF44" s="85"/>
      <c r="BG44" s="85"/>
      <c r="BH44" s="85"/>
    </row>
    <row r="45" spans="1:60" s="61" customFormat="1" ht="12">
      <c r="A45" s="275" t="s">
        <v>57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6"/>
      <c r="Q45" s="253" t="s">
        <v>172</v>
      </c>
      <c r="R45" s="254"/>
      <c r="S45" s="254"/>
      <c r="T45" s="254"/>
      <c r="U45" s="258"/>
      <c r="V45" s="259"/>
      <c r="W45" s="259"/>
      <c r="X45" s="259"/>
      <c r="Y45" s="259"/>
      <c r="Z45" s="260"/>
      <c r="AA45" s="299"/>
      <c r="AB45" s="300"/>
      <c r="AC45" s="300"/>
      <c r="AD45" s="300"/>
      <c r="AE45" s="300"/>
      <c r="AF45" s="301"/>
      <c r="AG45" s="299"/>
      <c r="AH45" s="300"/>
      <c r="AI45" s="300"/>
      <c r="AJ45" s="300"/>
      <c r="AK45" s="300"/>
      <c r="AL45" s="301"/>
      <c r="AM45" s="258"/>
      <c r="AN45" s="259"/>
      <c r="AO45" s="259"/>
      <c r="AP45" s="259"/>
      <c r="AQ45" s="259"/>
      <c r="AR45" s="260"/>
      <c r="AS45" s="305"/>
      <c r="AT45" s="306"/>
      <c r="AU45" s="306"/>
      <c r="AV45" s="306"/>
      <c r="AW45" s="306"/>
      <c r="AX45" s="307"/>
      <c r="BB45" s="85"/>
      <c r="BC45" s="85"/>
      <c r="BD45" s="85"/>
      <c r="BE45" s="85"/>
      <c r="BF45" s="85"/>
      <c r="BG45" s="85"/>
      <c r="BH45" s="85"/>
    </row>
    <row r="46" spans="1:60" s="61" customFormat="1" ht="12.75">
      <c r="A46" s="216" t="s">
        <v>187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8"/>
      <c r="Q46" s="227"/>
      <c r="R46" s="217"/>
      <c r="S46" s="217"/>
      <c r="T46" s="220"/>
      <c r="U46" s="221">
        <v>0</v>
      </c>
      <c r="V46" s="222"/>
      <c r="W46" s="222"/>
      <c r="X46" s="222"/>
      <c r="Y46" s="222"/>
      <c r="Z46" s="223"/>
      <c r="AA46" s="221">
        <v>0</v>
      </c>
      <c r="AB46" s="224"/>
      <c r="AC46" s="224"/>
      <c r="AD46" s="224"/>
      <c r="AE46" s="224"/>
      <c r="AF46" s="225"/>
      <c r="AG46" s="221">
        <v>0</v>
      </c>
      <c r="AH46" s="224"/>
      <c r="AI46" s="224"/>
      <c r="AJ46" s="224"/>
      <c r="AK46" s="224"/>
      <c r="AL46" s="225"/>
      <c r="AM46" s="221">
        <v>0</v>
      </c>
      <c r="AN46" s="222"/>
      <c r="AO46" s="222"/>
      <c r="AP46" s="222"/>
      <c r="AQ46" s="222"/>
      <c r="AR46" s="223"/>
      <c r="AS46" s="213">
        <f>SUM(U46:AR46)</f>
        <v>0</v>
      </c>
      <c r="AT46" s="214"/>
      <c r="AU46" s="214"/>
      <c r="AV46" s="214"/>
      <c r="AW46" s="214"/>
      <c r="AX46" s="214"/>
      <c r="AY46" s="87"/>
      <c r="BB46" s="85"/>
      <c r="BC46" s="85"/>
      <c r="BD46" s="85"/>
      <c r="BE46" s="85"/>
      <c r="BF46" s="85"/>
      <c r="BG46" s="85"/>
      <c r="BH46" s="85"/>
    </row>
    <row r="47" spans="1:60" s="61" customFormat="1" ht="12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5"/>
      <c r="Q47" s="246"/>
      <c r="R47" s="247"/>
      <c r="S47" s="247"/>
      <c r="T47" s="247"/>
      <c r="U47" s="262">
        <v>0</v>
      </c>
      <c r="V47" s="262"/>
      <c r="W47" s="262"/>
      <c r="X47" s="262"/>
      <c r="Y47" s="262"/>
      <c r="Z47" s="262"/>
      <c r="AA47" s="262">
        <v>0</v>
      </c>
      <c r="AB47" s="262"/>
      <c r="AC47" s="262"/>
      <c r="AD47" s="262"/>
      <c r="AE47" s="262"/>
      <c r="AF47" s="262"/>
      <c r="AG47" s="262">
        <v>0</v>
      </c>
      <c r="AH47" s="262"/>
      <c r="AI47" s="262"/>
      <c r="AJ47" s="262"/>
      <c r="AK47" s="262"/>
      <c r="AL47" s="262"/>
      <c r="AM47" s="262">
        <v>0</v>
      </c>
      <c r="AN47" s="262"/>
      <c r="AO47" s="262"/>
      <c r="AP47" s="262"/>
      <c r="AQ47" s="262"/>
      <c r="AR47" s="262"/>
      <c r="AS47" s="239">
        <f>U47+AA47+AG47+AM47</f>
        <v>0</v>
      </c>
      <c r="AT47" s="239"/>
      <c r="AU47" s="239"/>
      <c r="AV47" s="239"/>
      <c r="AW47" s="239"/>
      <c r="AX47" s="239"/>
      <c r="BB47" s="86">
        <v>0</v>
      </c>
      <c r="BC47" s="86">
        <v>0</v>
      </c>
      <c r="BD47" s="85"/>
      <c r="BE47" s="85"/>
      <c r="BF47" s="85"/>
      <c r="BG47" s="85"/>
      <c r="BH47" s="85"/>
    </row>
    <row r="48" spans="1:60" s="61" customFormat="1" ht="12">
      <c r="A48" s="264" t="s">
        <v>70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5"/>
      <c r="Q48" s="266"/>
      <c r="R48" s="267"/>
      <c r="S48" s="267"/>
      <c r="T48" s="267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BB48" s="85"/>
      <c r="BC48" s="85"/>
      <c r="BD48" s="85"/>
      <c r="BE48" s="85"/>
      <c r="BF48" s="85"/>
      <c r="BG48" s="85"/>
      <c r="BH48" s="85"/>
    </row>
    <row r="49" spans="1:60" s="61" customFormat="1" ht="12">
      <c r="A49" s="264" t="s">
        <v>68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5"/>
      <c r="Q49" s="266"/>
      <c r="R49" s="267"/>
      <c r="S49" s="267"/>
      <c r="T49" s="267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BB49" s="85"/>
      <c r="BC49" s="85"/>
      <c r="BD49" s="85"/>
      <c r="BE49" s="85"/>
      <c r="BF49" s="85"/>
      <c r="BG49" s="85"/>
      <c r="BH49" s="85"/>
    </row>
    <row r="50" spans="1:60" s="61" customFormat="1" ht="12">
      <c r="A50" s="281" t="s">
        <v>58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2"/>
      <c r="Q50" s="266" t="s">
        <v>173</v>
      </c>
      <c r="R50" s="267"/>
      <c r="S50" s="267"/>
      <c r="T50" s="267"/>
      <c r="U50" s="263">
        <v>0</v>
      </c>
      <c r="V50" s="263"/>
      <c r="W50" s="263"/>
      <c r="X50" s="263"/>
      <c r="Y50" s="263"/>
      <c r="Z50" s="263"/>
      <c r="AA50" s="261" t="s">
        <v>71</v>
      </c>
      <c r="AB50" s="261"/>
      <c r="AC50" s="261"/>
      <c r="AD50" s="261"/>
      <c r="AE50" s="261"/>
      <c r="AF50" s="261"/>
      <c r="AG50" s="261" t="s">
        <v>71</v>
      </c>
      <c r="AH50" s="261"/>
      <c r="AI50" s="261"/>
      <c r="AJ50" s="261"/>
      <c r="AK50" s="261"/>
      <c r="AL50" s="261"/>
      <c r="AM50" s="261" t="s">
        <v>71</v>
      </c>
      <c r="AN50" s="261"/>
      <c r="AO50" s="261"/>
      <c r="AP50" s="261"/>
      <c r="AQ50" s="261"/>
      <c r="AR50" s="261"/>
      <c r="AS50" s="311">
        <f>П000010013103</f>
        <v>0</v>
      </c>
      <c r="AT50" s="311"/>
      <c r="AU50" s="311"/>
      <c r="AV50" s="311"/>
      <c r="AW50" s="311"/>
      <c r="AX50" s="311"/>
      <c r="BB50" s="85"/>
      <c r="BC50" s="85"/>
      <c r="BD50" s="85"/>
      <c r="BE50" s="85"/>
      <c r="BF50" s="85"/>
      <c r="BG50" s="85"/>
      <c r="BH50" s="85"/>
    </row>
    <row r="51" spans="1:60" s="61" customFormat="1" ht="13.5" customHeight="1">
      <c r="A51" s="277" t="s">
        <v>59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8"/>
      <c r="Q51" s="246" t="s">
        <v>174</v>
      </c>
      <c r="R51" s="247"/>
      <c r="S51" s="247"/>
      <c r="T51" s="247"/>
      <c r="U51" s="262">
        <v>0</v>
      </c>
      <c r="V51" s="262"/>
      <c r="W51" s="262"/>
      <c r="X51" s="262"/>
      <c r="Y51" s="262"/>
      <c r="Z51" s="262"/>
      <c r="AA51" s="515" t="s">
        <v>71</v>
      </c>
      <c r="AB51" s="515"/>
      <c r="AC51" s="515"/>
      <c r="AD51" s="515"/>
      <c r="AE51" s="515"/>
      <c r="AF51" s="515"/>
      <c r="AG51" s="515" t="s">
        <v>71</v>
      </c>
      <c r="AH51" s="515"/>
      <c r="AI51" s="515"/>
      <c r="AJ51" s="515"/>
      <c r="AK51" s="515"/>
      <c r="AL51" s="515"/>
      <c r="AM51" s="515" t="s">
        <v>71</v>
      </c>
      <c r="AN51" s="515"/>
      <c r="AO51" s="515"/>
      <c r="AP51" s="515"/>
      <c r="AQ51" s="515"/>
      <c r="AR51" s="515"/>
      <c r="AS51" s="239">
        <f>П000010013203</f>
        <v>0</v>
      </c>
      <c r="AT51" s="239"/>
      <c r="AU51" s="239"/>
      <c r="AV51" s="239"/>
      <c r="AW51" s="239"/>
      <c r="AX51" s="239"/>
      <c r="BB51" s="85"/>
      <c r="BC51" s="85"/>
      <c r="BD51" s="85"/>
      <c r="BE51" s="85"/>
      <c r="BF51" s="85"/>
      <c r="BG51" s="85"/>
      <c r="BH51" s="85"/>
    </row>
    <row r="52" spans="1:60" s="61" customFormat="1" ht="12">
      <c r="A52" s="279" t="s">
        <v>56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80"/>
      <c r="Q52" s="248"/>
      <c r="R52" s="249"/>
      <c r="S52" s="249"/>
      <c r="T52" s="249"/>
      <c r="U52" s="255">
        <v>0</v>
      </c>
      <c r="V52" s="256"/>
      <c r="W52" s="256"/>
      <c r="X52" s="256"/>
      <c r="Y52" s="256"/>
      <c r="Z52" s="257"/>
      <c r="AA52" s="296" t="s">
        <v>71</v>
      </c>
      <c r="AB52" s="297"/>
      <c r="AC52" s="297"/>
      <c r="AD52" s="297"/>
      <c r="AE52" s="297"/>
      <c r="AF52" s="298"/>
      <c r="AG52" s="296" t="s">
        <v>71</v>
      </c>
      <c r="AH52" s="297"/>
      <c r="AI52" s="297"/>
      <c r="AJ52" s="297"/>
      <c r="AK52" s="297"/>
      <c r="AL52" s="298"/>
      <c r="AM52" s="255">
        <v>0</v>
      </c>
      <c r="AN52" s="256"/>
      <c r="AO52" s="256"/>
      <c r="AP52" s="256"/>
      <c r="AQ52" s="256"/>
      <c r="AR52" s="257"/>
      <c r="AS52" s="308">
        <f>П000010013303+П000010013306</f>
        <v>0</v>
      </c>
      <c r="AT52" s="309"/>
      <c r="AU52" s="309"/>
      <c r="AV52" s="309"/>
      <c r="AW52" s="309"/>
      <c r="AX52" s="310"/>
      <c r="BB52" s="85"/>
      <c r="BC52" s="85"/>
      <c r="BD52" s="85"/>
      <c r="BE52" s="85"/>
      <c r="BF52" s="85"/>
      <c r="BG52" s="85"/>
      <c r="BH52" s="85"/>
    </row>
    <row r="53" spans="1:60" s="61" customFormat="1" ht="12">
      <c r="A53" s="275" t="s">
        <v>57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6"/>
      <c r="Q53" s="253" t="s">
        <v>175</v>
      </c>
      <c r="R53" s="254"/>
      <c r="S53" s="254"/>
      <c r="T53" s="254"/>
      <c r="U53" s="258"/>
      <c r="V53" s="259"/>
      <c r="W53" s="259"/>
      <c r="X53" s="259"/>
      <c r="Y53" s="259"/>
      <c r="Z53" s="260"/>
      <c r="AA53" s="299"/>
      <c r="AB53" s="300"/>
      <c r="AC53" s="300"/>
      <c r="AD53" s="300"/>
      <c r="AE53" s="300"/>
      <c r="AF53" s="301"/>
      <c r="AG53" s="299"/>
      <c r="AH53" s="300"/>
      <c r="AI53" s="300"/>
      <c r="AJ53" s="300"/>
      <c r="AK53" s="300"/>
      <c r="AL53" s="301"/>
      <c r="AM53" s="258"/>
      <c r="AN53" s="259"/>
      <c r="AO53" s="259"/>
      <c r="AP53" s="259"/>
      <c r="AQ53" s="259"/>
      <c r="AR53" s="260"/>
      <c r="AS53" s="305"/>
      <c r="AT53" s="306"/>
      <c r="AU53" s="306"/>
      <c r="AV53" s="306"/>
      <c r="AW53" s="306"/>
      <c r="AX53" s="307"/>
      <c r="BB53" s="85"/>
      <c r="BC53" s="85"/>
      <c r="BD53" s="85"/>
      <c r="BE53" s="85"/>
      <c r="BF53" s="85"/>
      <c r="BG53" s="85"/>
      <c r="BH53" s="85"/>
    </row>
    <row r="54" spans="1:60" s="61" customFormat="1" ht="12.75">
      <c r="A54" s="216" t="s">
        <v>187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8"/>
      <c r="Q54" s="227"/>
      <c r="R54" s="217"/>
      <c r="S54" s="217"/>
      <c r="T54" s="220"/>
      <c r="U54" s="221">
        <v>0</v>
      </c>
      <c r="V54" s="222"/>
      <c r="W54" s="222"/>
      <c r="X54" s="222"/>
      <c r="Y54" s="222"/>
      <c r="Z54" s="223"/>
      <c r="AA54" s="221">
        <v>0</v>
      </c>
      <c r="AB54" s="224"/>
      <c r="AC54" s="224"/>
      <c r="AD54" s="224"/>
      <c r="AE54" s="224"/>
      <c r="AF54" s="225"/>
      <c r="AG54" s="221">
        <v>0</v>
      </c>
      <c r="AH54" s="224"/>
      <c r="AI54" s="224"/>
      <c r="AJ54" s="224"/>
      <c r="AK54" s="224"/>
      <c r="AL54" s="225"/>
      <c r="AM54" s="221">
        <v>0</v>
      </c>
      <c r="AN54" s="222"/>
      <c r="AO54" s="222"/>
      <c r="AP54" s="222"/>
      <c r="AQ54" s="222"/>
      <c r="AR54" s="223"/>
      <c r="AS54" s="213">
        <f>SUM(U54:AR54)</f>
        <v>0</v>
      </c>
      <c r="AT54" s="214"/>
      <c r="AU54" s="214"/>
      <c r="AV54" s="214"/>
      <c r="AW54" s="214"/>
      <c r="AX54" s="214"/>
      <c r="AY54" s="87"/>
      <c r="BB54" s="85"/>
      <c r="BC54" s="85"/>
      <c r="BD54" s="85"/>
      <c r="BE54" s="85"/>
      <c r="BF54" s="85"/>
      <c r="BG54" s="85"/>
      <c r="BH54" s="85"/>
    </row>
    <row r="55" spans="1:60" s="61" customFormat="1" ht="12">
      <c r="A55" s="335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6"/>
      <c r="Q55" s="246"/>
      <c r="R55" s="247"/>
      <c r="S55" s="247"/>
      <c r="T55" s="247"/>
      <c r="U55" s="262">
        <v>0</v>
      </c>
      <c r="V55" s="262"/>
      <c r="W55" s="262"/>
      <c r="X55" s="262"/>
      <c r="Y55" s="262"/>
      <c r="Z55" s="262"/>
      <c r="AA55" s="262">
        <v>0</v>
      </c>
      <c r="AB55" s="262"/>
      <c r="AC55" s="262"/>
      <c r="AD55" s="262"/>
      <c r="AE55" s="262"/>
      <c r="AF55" s="262"/>
      <c r="AG55" s="262">
        <v>0</v>
      </c>
      <c r="AH55" s="262"/>
      <c r="AI55" s="262"/>
      <c r="AJ55" s="262"/>
      <c r="AK55" s="262"/>
      <c r="AL55" s="262"/>
      <c r="AM55" s="262">
        <v>0</v>
      </c>
      <c r="AN55" s="262"/>
      <c r="AO55" s="262"/>
      <c r="AP55" s="262"/>
      <c r="AQ55" s="262"/>
      <c r="AR55" s="262"/>
      <c r="AS55" s="239">
        <f>U55+AA55+AG55+AM55</f>
        <v>0</v>
      </c>
      <c r="AT55" s="239"/>
      <c r="AU55" s="239"/>
      <c r="AV55" s="239"/>
      <c r="AW55" s="239"/>
      <c r="AX55" s="239"/>
      <c r="BB55" s="86">
        <v>0</v>
      </c>
      <c r="BC55" s="86">
        <v>0</v>
      </c>
      <c r="BD55" s="85"/>
      <c r="BE55" s="85"/>
      <c r="BF55" s="85"/>
      <c r="BG55" s="85"/>
      <c r="BH55" s="85"/>
    </row>
    <row r="56" spans="1:60" s="61" customFormat="1" ht="12">
      <c r="A56" s="241" t="s">
        <v>60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2"/>
      <c r="Q56" s="248"/>
      <c r="R56" s="249"/>
      <c r="S56" s="249"/>
      <c r="T56" s="249"/>
      <c r="U56" s="255">
        <v>39</v>
      </c>
      <c r="V56" s="256"/>
      <c r="W56" s="256"/>
      <c r="X56" s="256"/>
      <c r="Y56" s="256"/>
      <c r="Z56" s="257"/>
      <c r="AA56" s="255">
        <v>5</v>
      </c>
      <c r="AB56" s="256"/>
      <c r="AC56" s="256"/>
      <c r="AD56" s="256"/>
      <c r="AE56" s="256"/>
      <c r="AF56" s="257"/>
      <c r="AG56" s="255">
        <v>0</v>
      </c>
      <c r="AH56" s="256"/>
      <c r="AI56" s="256"/>
      <c r="AJ56" s="256"/>
      <c r="AK56" s="256"/>
      <c r="AL56" s="257"/>
      <c r="AM56" s="255">
        <v>-3240</v>
      </c>
      <c r="AN56" s="256"/>
      <c r="AO56" s="256"/>
      <c r="AP56" s="256"/>
      <c r="AQ56" s="256"/>
      <c r="AR56" s="257"/>
      <c r="AS56" s="308">
        <f>П000010015006+П000010015005+П000010015004+П000010015003</f>
        <v>-3196</v>
      </c>
      <c r="AT56" s="309"/>
      <c r="AU56" s="309"/>
      <c r="AV56" s="309"/>
      <c r="AW56" s="309"/>
      <c r="AX56" s="310"/>
      <c r="BB56" s="85"/>
      <c r="BC56" s="85"/>
      <c r="BD56" s="85"/>
      <c r="BE56" s="85"/>
      <c r="BF56" s="85"/>
      <c r="BG56" s="85"/>
      <c r="BH56" s="85"/>
    </row>
    <row r="57" spans="1:60" s="61" customFormat="1" ht="12">
      <c r="A57" s="273" t="s">
        <v>48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33"/>
      <c r="Q57" s="253"/>
      <c r="R57" s="254"/>
      <c r="S57" s="254"/>
      <c r="T57" s="254"/>
      <c r="U57" s="258"/>
      <c r="V57" s="259"/>
      <c r="W57" s="259"/>
      <c r="X57" s="259"/>
      <c r="Y57" s="259"/>
      <c r="Z57" s="260"/>
      <c r="AA57" s="258"/>
      <c r="AB57" s="259"/>
      <c r="AC57" s="259"/>
      <c r="AD57" s="259"/>
      <c r="AE57" s="259"/>
      <c r="AF57" s="260"/>
      <c r="AG57" s="258"/>
      <c r="AH57" s="259"/>
      <c r="AI57" s="259"/>
      <c r="AJ57" s="259"/>
      <c r="AK57" s="259"/>
      <c r="AL57" s="260"/>
      <c r="AM57" s="258"/>
      <c r="AN57" s="259"/>
      <c r="AO57" s="259"/>
      <c r="AP57" s="259"/>
      <c r="AQ57" s="259"/>
      <c r="AR57" s="260"/>
      <c r="AS57" s="305"/>
      <c r="AT57" s="306"/>
      <c r="AU57" s="306"/>
      <c r="AV57" s="306"/>
      <c r="AW57" s="306"/>
      <c r="AX57" s="307"/>
      <c r="BB57" s="86">
        <v>0</v>
      </c>
      <c r="BC57" s="86">
        <v>0</v>
      </c>
      <c r="BD57" s="85"/>
      <c r="BE57" s="85"/>
      <c r="BF57" s="85"/>
      <c r="BG57" s="85"/>
      <c r="BH57" s="85"/>
    </row>
    <row r="58" spans="1:60" s="84" customFormat="1" ht="10.5">
      <c r="A58" s="269" t="s">
        <v>89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1"/>
      <c r="R58" s="272"/>
      <c r="S58" s="272"/>
      <c r="T58" s="272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BB58" s="88"/>
      <c r="BC58" s="88"/>
      <c r="BD58" s="88"/>
      <c r="BE58" s="88"/>
      <c r="BF58" s="88"/>
      <c r="BG58" s="88"/>
      <c r="BH58" s="88"/>
    </row>
    <row r="59" spans="1:60" s="61" customFormat="1" ht="12">
      <c r="A59" s="264" t="s">
        <v>41</v>
      </c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5"/>
      <c r="Q59" s="266"/>
      <c r="R59" s="267"/>
      <c r="S59" s="267"/>
      <c r="T59" s="267"/>
      <c r="U59" s="274" t="s">
        <v>71</v>
      </c>
      <c r="V59" s="274"/>
      <c r="W59" s="274"/>
      <c r="X59" s="274"/>
      <c r="Y59" s="274"/>
      <c r="Z59" s="274"/>
      <c r="AA59" s="274" t="s">
        <v>71</v>
      </c>
      <c r="AB59" s="274"/>
      <c r="AC59" s="274"/>
      <c r="AD59" s="274"/>
      <c r="AE59" s="274"/>
      <c r="AF59" s="274"/>
      <c r="AG59" s="274" t="s">
        <v>71</v>
      </c>
      <c r="AH59" s="274"/>
      <c r="AI59" s="274"/>
      <c r="AJ59" s="274"/>
      <c r="AK59" s="274"/>
      <c r="AL59" s="274"/>
      <c r="AM59" s="263">
        <v>0</v>
      </c>
      <c r="AN59" s="263"/>
      <c r="AO59" s="263"/>
      <c r="AP59" s="263"/>
      <c r="AQ59" s="263"/>
      <c r="AR59" s="263"/>
      <c r="AS59" s="311">
        <f>П000010016006</f>
        <v>0</v>
      </c>
      <c r="AT59" s="311"/>
      <c r="AU59" s="311"/>
      <c r="AV59" s="311"/>
      <c r="AW59" s="311"/>
      <c r="AX59" s="311"/>
      <c r="BB59" s="85"/>
      <c r="BC59" s="85"/>
      <c r="BD59" s="85"/>
      <c r="BE59" s="85"/>
      <c r="BF59" s="85"/>
      <c r="BG59" s="85"/>
      <c r="BH59" s="85"/>
    </row>
    <row r="60" spans="1:60" s="61" customFormat="1" ht="12">
      <c r="A60" s="241" t="s">
        <v>45</v>
      </c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2"/>
      <c r="Q60" s="248"/>
      <c r="R60" s="249"/>
      <c r="S60" s="249"/>
      <c r="T60" s="249"/>
      <c r="U60" s="296" t="s">
        <v>71</v>
      </c>
      <c r="V60" s="297"/>
      <c r="W60" s="297"/>
      <c r="X60" s="297"/>
      <c r="Y60" s="297"/>
      <c r="Z60" s="298"/>
      <c r="AA60" s="255">
        <v>0</v>
      </c>
      <c r="AB60" s="256"/>
      <c r="AC60" s="256"/>
      <c r="AD60" s="256"/>
      <c r="AE60" s="256"/>
      <c r="AF60" s="257"/>
      <c r="AG60" s="296" t="s">
        <v>71</v>
      </c>
      <c r="AH60" s="297"/>
      <c r="AI60" s="297"/>
      <c r="AJ60" s="297"/>
      <c r="AK60" s="297"/>
      <c r="AL60" s="298"/>
      <c r="AM60" s="255">
        <v>0</v>
      </c>
      <c r="AN60" s="256"/>
      <c r="AO60" s="256"/>
      <c r="AP60" s="256"/>
      <c r="AQ60" s="256"/>
      <c r="AR60" s="257"/>
      <c r="AS60" s="308">
        <f>П000010017006+П000010017004</f>
        <v>0</v>
      </c>
      <c r="AT60" s="309"/>
      <c r="AU60" s="309"/>
      <c r="AV60" s="309"/>
      <c r="AW60" s="309"/>
      <c r="AX60" s="310"/>
      <c r="BB60" s="85"/>
      <c r="BC60" s="85"/>
      <c r="BD60" s="85"/>
      <c r="BE60" s="85"/>
      <c r="BF60" s="85"/>
      <c r="BG60" s="85"/>
      <c r="BH60" s="85"/>
    </row>
    <row r="61" spans="1:60" s="61" customFormat="1" ht="12">
      <c r="A61" s="273" t="s">
        <v>46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33"/>
      <c r="Q61" s="253"/>
      <c r="R61" s="254"/>
      <c r="S61" s="254"/>
      <c r="T61" s="254"/>
      <c r="U61" s="299"/>
      <c r="V61" s="300"/>
      <c r="W61" s="300"/>
      <c r="X61" s="300"/>
      <c r="Y61" s="300"/>
      <c r="Z61" s="301"/>
      <c r="AA61" s="258"/>
      <c r="AB61" s="259"/>
      <c r="AC61" s="259"/>
      <c r="AD61" s="259"/>
      <c r="AE61" s="259"/>
      <c r="AF61" s="260"/>
      <c r="AG61" s="299"/>
      <c r="AH61" s="300"/>
      <c r="AI61" s="300"/>
      <c r="AJ61" s="300"/>
      <c r="AK61" s="300"/>
      <c r="AL61" s="301"/>
      <c r="AM61" s="258"/>
      <c r="AN61" s="259"/>
      <c r="AO61" s="259"/>
      <c r="AP61" s="259"/>
      <c r="AQ61" s="259"/>
      <c r="AR61" s="260"/>
      <c r="AS61" s="305"/>
      <c r="AT61" s="306"/>
      <c r="AU61" s="306"/>
      <c r="AV61" s="306"/>
      <c r="AW61" s="306"/>
      <c r="AX61" s="307"/>
      <c r="BB61" s="86">
        <v>0</v>
      </c>
      <c r="BC61" s="86">
        <v>0</v>
      </c>
      <c r="BD61" s="85"/>
      <c r="BE61" s="85"/>
      <c r="BF61" s="85"/>
      <c r="BG61" s="85"/>
      <c r="BH61" s="85"/>
    </row>
    <row r="62" spans="1:60" s="61" customFormat="1" ht="12.75">
      <c r="A62" s="216" t="s">
        <v>187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8"/>
      <c r="Q62" s="227"/>
      <c r="R62" s="217"/>
      <c r="S62" s="217"/>
      <c r="T62" s="220"/>
      <c r="U62" s="243"/>
      <c r="V62" s="217"/>
      <c r="W62" s="217"/>
      <c r="X62" s="217"/>
      <c r="Y62" s="217"/>
      <c r="Z62" s="220"/>
      <c r="AA62" s="221">
        <v>0</v>
      </c>
      <c r="AB62" s="222"/>
      <c r="AC62" s="222"/>
      <c r="AD62" s="222"/>
      <c r="AE62" s="222"/>
      <c r="AF62" s="223"/>
      <c r="AG62" s="221">
        <v>0</v>
      </c>
      <c r="AH62" s="224"/>
      <c r="AI62" s="224"/>
      <c r="AJ62" s="224"/>
      <c r="AK62" s="224"/>
      <c r="AL62" s="225"/>
      <c r="AM62" s="221">
        <v>0</v>
      </c>
      <c r="AN62" s="222"/>
      <c r="AO62" s="222"/>
      <c r="AP62" s="222"/>
      <c r="AQ62" s="222"/>
      <c r="AR62" s="223"/>
      <c r="AS62" s="213">
        <f>П000010017104+П000010017106+П000010017105</f>
        <v>0</v>
      </c>
      <c r="AT62" s="214"/>
      <c r="AU62" s="214"/>
      <c r="AV62" s="214"/>
      <c r="AW62" s="214"/>
      <c r="AX62" s="215"/>
      <c r="AY62" s="87"/>
      <c r="BB62" s="86"/>
      <c r="BC62" s="86"/>
      <c r="BD62" s="85"/>
      <c r="BE62" s="85"/>
      <c r="BF62" s="85"/>
      <c r="BG62" s="85"/>
      <c r="BH62" s="85"/>
    </row>
    <row r="63" spans="1:60" s="61" customFormat="1" ht="12">
      <c r="A63" s="335"/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6"/>
      <c r="Q63" s="246"/>
      <c r="R63" s="247"/>
      <c r="S63" s="247"/>
      <c r="T63" s="247"/>
      <c r="U63" s="238" t="s">
        <v>71</v>
      </c>
      <c r="V63" s="238"/>
      <c r="W63" s="238"/>
      <c r="X63" s="238"/>
      <c r="Y63" s="238"/>
      <c r="Z63" s="238"/>
      <c r="AA63" s="262">
        <v>0</v>
      </c>
      <c r="AB63" s="262"/>
      <c r="AC63" s="262"/>
      <c r="AD63" s="262"/>
      <c r="AE63" s="262"/>
      <c r="AF63" s="262"/>
      <c r="AG63" s="262">
        <v>0</v>
      </c>
      <c r="AH63" s="262"/>
      <c r="AI63" s="262"/>
      <c r="AJ63" s="262"/>
      <c r="AK63" s="262"/>
      <c r="AL63" s="262"/>
      <c r="AM63" s="262">
        <v>0</v>
      </c>
      <c r="AN63" s="262"/>
      <c r="AO63" s="262"/>
      <c r="AP63" s="262"/>
      <c r="AQ63" s="262"/>
      <c r="AR63" s="262"/>
      <c r="AS63" s="239">
        <f>AA63+AG63+AM63</f>
        <v>0</v>
      </c>
      <c r="AT63" s="239"/>
      <c r="AU63" s="239"/>
      <c r="AV63" s="239"/>
      <c r="AW63" s="239"/>
      <c r="AX63" s="239"/>
      <c r="BB63" s="86">
        <v>0</v>
      </c>
      <c r="BC63" s="86">
        <v>0</v>
      </c>
      <c r="BD63" s="85"/>
      <c r="BE63" s="85"/>
      <c r="BF63" s="85"/>
      <c r="BG63" s="85"/>
      <c r="BH63" s="85"/>
    </row>
    <row r="64" spans="1:60" s="61" customFormat="1" ht="12" hidden="1">
      <c r="A64" s="244">
        <v>0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5"/>
      <c r="Q64" s="246"/>
      <c r="R64" s="247"/>
      <c r="S64" s="247"/>
      <c r="T64" s="247"/>
      <c r="U64" s="238" t="s">
        <v>71</v>
      </c>
      <c r="V64" s="238"/>
      <c r="W64" s="238"/>
      <c r="X64" s="238"/>
      <c r="Y64" s="238"/>
      <c r="Z64" s="238"/>
      <c r="AA64" s="226">
        <v>0</v>
      </c>
      <c r="AB64" s="226"/>
      <c r="AC64" s="226"/>
      <c r="AD64" s="226"/>
      <c r="AE64" s="226"/>
      <c r="AF64" s="226"/>
      <c r="AG64" s="226">
        <v>0</v>
      </c>
      <c r="AH64" s="226"/>
      <c r="AI64" s="226"/>
      <c r="AJ64" s="226"/>
      <c r="AK64" s="226"/>
      <c r="AL64" s="226"/>
      <c r="AM64" s="226">
        <v>0</v>
      </c>
      <c r="AN64" s="226"/>
      <c r="AO64" s="226"/>
      <c r="AP64" s="226"/>
      <c r="AQ64" s="226"/>
      <c r="AR64" s="226"/>
      <c r="AS64" s="239"/>
      <c r="AT64" s="239"/>
      <c r="AU64" s="239"/>
      <c r="AV64" s="239"/>
      <c r="AW64" s="239"/>
      <c r="AX64" s="240"/>
      <c r="BB64" s="85">
        <v>0</v>
      </c>
      <c r="BC64" s="85">
        <v>0</v>
      </c>
      <c r="BD64" s="85"/>
      <c r="BE64" s="85"/>
      <c r="BF64" s="85"/>
      <c r="BG64" s="85"/>
      <c r="BH64" s="85"/>
    </row>
    <row r="65" spans="1:60" s="61" customFormat="1" ht="12">
      <c r="A65" s="338" t="s">
        <v>62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2"/>
      <c r="Q65" s="248"/>
      <c r="R65" s="249"/>
      <c r="S65" s="249"/>
      <c r="T65" s="249"/>
      <c r="U65" s="308">
        <f>П000010015003</f>
        <v>39</v>
      </c>
      <c r="V65" s="309"/>
      <c r="W65" s="309"/>
      <c r="X65" s="309"/>
      <c r="Y65" s="309"/>
      <c r="Z65" s="310"/>
      <c r="AA65" s="308">
        <f>SUM(П000010015004,AA60:AF62)</f>
        <v>5</v>
      </c>
      <c r="AB65" s="309"/>
      <c r="AC65" s="309"/>
      <c r="AD65" s="309"/>
      <c r="AE65" s="309"/>
      <c r="AF65" s="310"/>
      <c r="AG65" s="308">
        <f>SUM(П000010015005,П000010017105)</f>
        <v>0</v>
      </c>
      <c r="AH65" s="309"/>
      <c r="AI65" s="309"/>
      <c r="AJ65" s="309"/>
      <c r="AK65" s="309"/>
      <c r="AL65" s="310"/>
      <c r="AM65" s="308">
        <f>SUM(П000010015006,AM59:AR62)</f>
        <v>-3240</v>
      </c>
      <c r="AN65" s="309"/>
      <c r="AO65" s="309"/>
      <c r="AP65" s="309"/>
      <c r="AQ65" s="309"/>
      <c r="AR65" s="310"/>
      <c r="AS65" s="308">
        <f>П000010018006+П000010018005+П000010018004+П000010018003</f>
        <v>-3196</v>
      </c>
      <c r="AT65" s="309"/>
      <c r="AU65" s="309"/>
      <c r="AV65" s="309"/>
      <c r="AW65" s="309"/>
      <c r="AX65" s="310"/>
      <c r="BB65" s="85"/>
      <c r="BC65" s="85"/>
      <c r="BD65" s="85"/>
      <c r="BE65" s="85"/>
      <c r="BF65" s="85"/>
      <c r="BG65" s="85"/>
      <c r="BH65" s="85"/>
    </row>
    <row r="66" spans="1:60" s="61" customFormat="1" ht="12">
      <c r="A66" s="264" t="s">
        <v>63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5"/>
      <c r="Q66" s="266" t="s">
        <v>176</v>
      </c>
      <c r="R66" s="267"/>
      <c r="S66" s="267"/>
      <c r="T66" s="267"/>
      <c r="U66" s="305"/>
      <c r="V66" s="306"/>
      <c r="W66" s="306"/>
      <c r="X66" s="306"/>
      <c r="Y66" s="306"/>
      <c r="Z66" s="307"/>
      <c r="AA66" s="305"/>
      <c r="AB66" s="306"/>
      <c r="AC66" s="306"/>
      <c r="AD66" s="306"/>
      <c r="AE66" s="306"/>
      <c r="AF66" s="307"/>
      <c r="AG66" s="305"/>
      <c r="AH66" s="306"/>
      <c r="AI66" s="306"/>
      <c r="AJ66" s="306"/>
      <c r="AK66" s="306"/>
      <c r="AL66" s="307"/>
      <c r="AM66" s="305"/>
      <c r="AN66" s="306"/>
      <c r="AO66" s="306"/>
      <c r="AP66" s="306"/>
      <c r="AQ66" s="306"/>
      <c r="AR66" s="307"/>
      <c r="AS66" s="305"/>
      <c r="AT66" s="306"/>
      <c r="AU66" s="306"/>
      <c r="AV66" s="306"/>
      <c r="AW66" s="306"/>
      <c r="AX66" s="307"/>
      <c r="BB66" s="86">
        <v>0</v>
      </c>
      <c r="BC66" s="86">
        <v>0</v>
      </c>
      <c r="BD66" s="85"/>
      <c r="BE66" s="85"/>
      <c r="BF66" s="85"/>
      <c r="BG66" s="85"/>
      <c r="BH66" s="85"/>
    </row>
    <row r="67" spans="1:60" s="61" customFormat="1" ht="12">
      <c r="A67" s="338" t="s">
        <v>49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2"/>
      <c r="Q67" s="248"/>
      <c r="R67" s="249"/>
      <c r="S67" s="249"/>
      <c r="T67" s="249"/>
      <c r="U67" s="296" t="s">
        <v>71</v>
      </c>
      <c r="V67" s="297"/>
      <c r="W67" s="297"/>
      <c r="X67" s="297"/>
      <c r="Y67" s="297"/>
      <c r="Z67" s="298"/>
      <c r="AA67" s="255">
        <v>0</v>
      </c>
      <c r="AB67" s="256"/>
      <c r="AC67" s="256"/>
      <c r="AD67" s="256"/>
      <c r="AE67" s="256"/>
      <c r="AF67" s="257"/>
      <c r="AG67" s="296" t="s">
        <v>71</v>
      </c>
      <c r="AH67" s="297"/>
      <c r="AI67" s="297"/>
      <c r="AJ67" s="297"/>
      <c r="AK67" s="297"/>
      <c r="AL67" s="298"/>
      <c r="AM67" s="296" t="s">
        <v>71</v>
      </c>
      <c r="AN67" s="297"/>
      <c r="AO67" s="297"/>
      <c r="AP67" s="297"/>
      <c r="AQ67" s="297"/>
      <c r="AR67" s="298"/>
      <c r="AS67" s="308">
        <f>П000010019004</f>
        <v>0</v>
      </c>
      <c r="AT67" s="309"/>
      <c r="AU67" s="309"/>
      <c r="AV67" s="309"/>
      <c r="AW67" s="309"/>
      <c r="AX67" s="310"/>
      <c r="BB67" s="85"/>
      <c r="BC67" s="85"/>
      <c r="BD67" s="85"/>
      <c r="BE67" s="85"/>
      <c r="BF67" s="85"/>
      <c r="BG67" s="85"/>
      <c r="BH67" s="85"/>
    </row>
    <row r="68" spans="1:60" s="61" customFormat="1" ht="12">
      <c r="A68" s="273" t="s">
        <v>50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33"/>
      <c r="Q68" s="253"/>
      <c r="R68" s="254"/>
      <c r="S68" s="254"/>
      <c r="T68" s="254"/>
      <c r="U68" s="299"/>
      <c r="V68" s="300"/>
      <c r="W68" s="300"/>
      <c r="X68" s="300"/>
      <c r="Y68" s="300"/>
      <c r="Z68" s="301"/>
      <c r="AA68" s="258"/>
      <c r="AB68" s="259"/>
      <c r="AC68" s="259"/>
      <c r="AD68" s="259"/>
      <c r="AE68" s="259"/>
      <c r="AF68" s="260"/>
      <c r="AG68" s="299"/>
      <c r="AH68" s="300"/>
      <c r="AI68" s="300"/>
      <c r="AJ68" s="300"/>
      <c r="AK68" s="300"/>
      <c r="AL68" s="301"/>
      <c r="AM68" s="299"/>
      <c r="AN68" s="300"/>
      <c r="AO68" s="300"/>
      <c r="AP68" s="300"/>
      <c r="AQ68" s="300"/>
      <c r="AR68" s="301"/>
      <c r="AS68" s="305"/>
      <c r="AT68" s="306"/>
      <c r="AU68" s="306"/>
      <c r="AV68" s="306"/>
      <c r="AW68" s="306"/>
      <c r="AX68" s="307"/>
      <c r="BB68" s="86">
        <v>0</v>
      </c>
      <c r="BC68" s="86">
        <v>0</v>
      </c>
      <c r="BD68" s="85"/>
      <c r="BE68" s="85"/>
      <c r="BF68" s="85"/>
      <c r="BG68" s="85"/>
      <c r="BH68" s="85"/>
    </row>
    <row r="69" spans="1:60" s="61" customFormat="1" ht="13.5" customHeight="1">
      <c r="A69" s="264" t="s">
        <v>42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5"/>
      <c r="Q69" s="266"/>
      <c r="R69" s="267"/>
      <c r="S69" s="267"/>
      <c r="T69" s="267"/>
      <c r="U69" s="274" t="s">
        <v>71</v>
      </c>
      <c r="V69" s="274"/>
      <c r="W69" s="274"/>
      <c r="X69" s="274"/>
      <c r="Y69" s="274"/>
      <c r="Z69" s="274"/>
      <c r="AA69" s="274" t="s">
        <v>71</v>
      </c>
      <c r="AB69" s="274"/>
      <c r="AC69" s="274"/>
      <c r="AD69" s="274"/>
      <c r="AE69" s="274"/>
      <c r="AF69" s="274"/>
      <c r="AG69" s="274" t="s">
        <v>71</v>
      </c>
      <c r="AH69" s="274"/>
      <c r="AI69" s="274"/>
      <c r="AJ69" s="274"/>
      <c r="AK69" s="274"/>
      <c r="AL69" s="274"/>
      <c r="AM69" s="263">
        <v>3280</v>
      </c>
      <c r="AN69" s="263"/>
      <c r="AO69" s="263"/>
      <c r="AP69" s="263"/>
      <c r="AQ69" s="263"/>
      <c r="AR69" s="263"/>
      <c r="AS69" s="311">
        <f>П000010020006</f>
        <v>3280</v>
      </c>
      <c r="AT69" s="311"/>
      <c r="AU69" s="311"/>
      <c r="AV69" s="311"/>
      <c r="AW69" s="311"/>
      <c r="AX69" s="311"/>
      <c r="BB69" s="85"/>
      <c r="BC69" s="85"/>
      <c r="BD69" s="85"/>
      <c r="BE69" s="85"/>
      <c r="BF69" s="85"/>
      <c r="BG69" s="85"/>
      <c r="BH69" s="85"/>
    </row>
    <row r="70" spans="1:60" s="61" customFormat="1" ht="13.5" customHeight="1" thickBot="1">
      <c r="A70" s="312" t="s">
        <v>52</v>
      </c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3"/>
      <c r="Q70" s="518"/>
      <c r="R70" s="519"/>
      <c r="S70" s="519"/>
      <c r="T70" s="519"/>
      <c r="U70" s="516" t="s">
        <v>71</v>
      </c>
      <c r="V70" s="516"/>
      <c r="W70" s="516"/>
      <c r="X70" s="516"/>
      <c r="Y70" s="516"/>
      <c r="Z70" s="516"/>
      <c r="AA70" s="516" t="s">
        <v>71</v>
      </c>
      <c r="AB70" s="516"/>
      <c r="AC70" s="516"/>
      <c r="AD70" s="516"/>
      <c r="AE70" s="516"/>
      <c r="AF70" s="516"/>
      <c r="AG70" s="516" t="s">
        <v>71</v>
      </c>
      <c r="AH70" s="516"/>
      <c r="AI70" s="516"/>
      <c r="AJ70" s="516"/>
      <c r="AK70" s="516"/>
      <c r="AL70" s="516"/>
      <c r="AM70" s="517">
        <v>0</v>
      </c>
      <c r="AN70" s="517"/>
      <c r="AO70" s="517"/>
      <c r="AP70" s="517"/>
      <c r="AQ70" s="517"/>
      <c r="AR70" s="517"/>
      <c r="AS70" s="520">
        <f>П000010021006</f>
        <v>0</v>
      </c>
      <c r="AT70" s="520"/>
      <c r="AU70" s="520"/>
      <c r="AV70" s="520"/>
      <c r="AW70" s="520"/>
      <c r="AX70" s="520"/>
      <c r="BB70" s="85"/>
      <c r="BC70" s="85"/>
      <c r="BD70" s="85"/>
      <c r="BE70" s="85"/>
      <c r="BF70" s="85"/>
      <c r="BG70" s="85"/>
      <c r="BH70" s="85"/>
    </row>
    <row r="71" spans="50:60" ht="11.25">
      <c r="AX71" s="90" t="s">
        <v>15</v>
      </c>
      <c r="BB71" s="91"/>
      <c r="BC71" s="91"/>
      <c r="BD71" s="91"/>
      <c r="BE71" s="91"/>
      <c r="BF71" s="91"/>
      <c r="BG71" s="91"/>
      <c r="BH71" s="91"/>
    </row>
    <row r="72" spans="1:60" s="45" customFormat="1" ht="10.5">
      <c r="A72" s="504" t="s">
        <v>33</v>
      </c>
      <c r="B72" s="505"/>
      <c r="C72" s="505"/>
      <c r="D72" s="505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5"/>
      <c r="T72" s="506"/>
      <c r="U72" s="334" t="s">
        <v>37</v>
      </c>
      <c r="V72" s="334"/>
      <c r="W72" s="334"/>
      <c r="X72" s="334"/>
      <c r="Y72" s="334"/>
      <c r="Z72" s="334"/>
      <c r="AA72" s="334" t="s">
        <v>39</v>
      </c>
      <c r="AB72" s="334"/>
      <c r="AC72" s="334"/>
      <c r="AD72" s="334"/>
      <c r="AE72" s="334"/>
      <c r="AF72" s="334"/>
      <c r="AG72" s="334" t="s">
        <v>40</v>
      </c>
      <c r="AH72" s="334"/>
      <c r="AI72" s="334"/>
      <c r="AJ72" s="334"/>
      <c r="AK72" s="334"/>
      <c r="AL72" s="334"/>
      <c r="AM72" s="334" t="s">
        <v>64</v>
      </c>
      <c r="AN72" s="334"/>
      <c r="AO72" s="334"/>
      <c r="AP72" s="334"/>
      <c r="AQ72" s="334"/>
      <c r="AR72" s="334"/>
      <c r="AS72" s="334" t="s">
        <v>36</v>
      </c>
      <c r="AT72" s="334"/>
      <c r="AU72" s="334"/>
      <c r="AV72" s="334"/>
      <c r="AW72" s="334"/>
      <c r="AX72" s="334"/>
      <c r="BB72" s="92"/>
      <c r="BC72" s="92"/>
      <c r="BD72" s="92"/>
      <c r="BE72" s="92"/>
      <c r="BF72" s="92"/>
      <c r="BG72" s="92"/>
      <c r="BH72" s="92"/>
    </row>
    <row r="73" spans="1:60" s="45" customFormat="1" ht="10.5">
      <c r="A73" s="287" t="s">
        <v>34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 t="s">
        <v>35</v>
      </c>
      <c r="R73" s="287"/>
      <c r="S73" s="287"/>
      <c r="T73" s="287"/>
      <c r="U73" s="287" t="s">
        <v>38</v>
      </c>
      <c r="V73" s="287"/>
      <c r="W73" s="287"/>
      <c r="X73" s="287"/>
      <c r="Y73" s="287"/>
      <c r="Z73" s="287"/>
      <c r="AA73" s="287" t="s">
        <v>38</v>
      </c>
      <c r="AB73" s="287"/>
      <c r="AC73" s="287"/>
      <c r="AD73" s="287"/>
      <c r="AE73" s="287"/>
      <c r="AF73" s="287"/>
      <c r="AG73" s="287" t="s">
        <v>38</v>
      </c>
      <c r="AH73" s="287"/>
      <c r="AI73" s="287"/>
      <c r="AJ73" s="287"/>
      <c r="AK73" s="287"/>
      <c r="AL73" s="287"/>
      <c r="AM73" s="287" t="s">
        <v>65</v>
      </c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BB73" s="92"/>
      <c r="BC73" s="92"/>
      <c r="BD73" s="92"/>
      <c r="BE73" s="92"/>
      <c r="BF73" s="92"/>
      <c r="BG73" s="92"/>
      <c r="BH73" s="92"/>
    </row>
    <row r="74" spans="1:60" s="45" customFormat="1" ht="10.5">
      <c r="A74" s="287"/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 t="s">
        <v>66</v>
      </c>
      <c r="AN74" s="287"/>
      <c r="AO74" s="287"/>
      <c r="AP74" s="287"/>
      <c r="AQ74" s="287"/>
      <c r="AR74" s="287"/>
      <c r="AS74" s="287"/>
      <c r="AT74" s="287"/>
      <c r="AU74" s="287"/>
      <c r="AV74" s="287"/>
      <c r="AW74" s="287"/>
      <c r="AX74" s="287"/>
      <c r="BB74" s="92"/>
      <c r="BC74" s="92"/>
      <c r="BD74" s="92"/>
      <c r="BE74" s="92"/>
      <c r="BF74" s="92"/>
      <c r="BG74" s="92"/>
      <c r="BH74" s="92"/>
    </row>
    <row r="75" spans="1:60" s="45" customFormat="1" ht="10.5">
      <c r="A75" s="287"/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 t="s">
        <v>67</v>
      </c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BB75" s="92"/>
      <c r="BC75" s="92"/>
      <c r="BD75" s="92"/>
      <c r="BE75" s="92"/>
      <c r="BF75" s="92"/>
      <c r="BG75" s="92"/>
      <c r="BH75" s="92"/>
    </row>
    <row r="76" spans="1:60" s="45" customFormat="1" ht="11.25" thickBot="1">
      <c r="A76" s="398">
        <v>1</v>
      </c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34">
        <v>2</v>
      </c>
      <c r="R76" s="334"/>
      <c r="S76" s="334"/>
      <c r="T76" s="334"/>
      <c r="U76" s="334">
        <v>3</v>
      </c>
      <c r="V76" s="334"/>
      <c r="W76" s="334"/>
      <c r="X76" s="334"/>
      <c r="Y76" s="334"/>
      <c r="Z76" s="334"/>
      <c r="AA76" s="334">
        <v>4</v>
      </c>
      <c r="AB76" s="334"/>
      <c r="AC76" s="334"/>
      <c r="AD76" s="334"/>
      <c r="AE76" s="334"/>
      <c r="AF76" s="334"/>
      <c r="AG76" s="334">
        <v>5</v>
      </c>
      <c r="AH76" s="334"/>
      <c r="AI76" s="334"/>
      <c r="AJ76" s="334"/>
      <c r="AK76" s="334"/>
      <c r="AL76" s="334"/>
      <c r="AM76" s="334">
        <v>6</v>
      </c>
      <c r="AN76" s="334"/>
      <c r="AO76" s="334"/>
      <c r="AP76" s="334"/>
      <c r="AQ76" s="334"/>
      <c r="AR76" s="334"/>
      <c r="AS76" s="334">
        <v>7</v>
      </c>
      <c r="AT76" s="334"/>
      <c r="AU76" s="334"/>
      <c r="AV76" s="334"/>
      <c r="AW76" s="334"/>
      <c r="AX76" s="334"/>
      <c r="BB76" s="93"/>
      <c r="BC76" s="93"/>
      <c r="BD76" s="92"/>
      <c r="BE76" s="92"/>
      <c r="BF76" s="92"/>
      <c r="BG76" s="92"/>
      <c r="BH76" s="92"/>
    </row>
    <row r="77" spans="1:60" s="94" customFormat="1" ht="13.5" customHeight="1">
      <c r="A77" s="264" t="s">
        <v>53</v>
      </c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5"/>
      <c r="Q77" s="328"/>
      <c r="R77" s="329"/>
      <c r="S77" s="329"/>
      <c r="T77" s="329"/>
      <c r="U77" s="389" t="s">
        <v>71</v>
      </c>
      <c r="V77" s="389"/>
      <c r="W77" s="389"/>
      <c r="X77" s="389"/>
      <c r="Y77" s="389"/>
      <c r="Z77" s="389"/>
      <c r="AA77" s="389" t="s">
        <v>71</v>
      </c>
      <c r="AB77" s="389"/>
      <c r="AC77" s="389"/>
      <c r="AD77" s="389"/>
      <c r="AE77" s="389"/>
      <c r="AF77" s="389"/>
      <c r="AG77" s="387">
        <v>0</v>
      </c>
      <c r="AH77" s="387"/>
      <c r="AI77" s="387"/>
      <c r="AJ77" s="387"/>
      <c r="AK77" s="387"/>
      <c r="AL77" s="387"/>
      <c r="AM77" s="387">
        <v>0</v>
      </c>
      <c r="AN77" s="387"/>
      <c r="AO77" s="387"/>
      <c r="AP77" s="387"/>
      <c r="AQ77" s="387"/>
      <c r="AR77" s="387"/>
      <c r="AS77" s="340">
        <f>П000010022006+П000010022005</f>
        <v>0</v>
      </c>
      <c r="AT77" s="340"/>
      <c r="AU77" s="340"/>
      <c r="AV77" s="340"/>
      <c r="AW77" s="340"/>
      <c r="AX77" s="340"/>
      <c r="BB77" s="95"/>
      <c r="BC77" s="95"/>
      <c r="BD77" s="95"/>
      <c r="BE77" s="95"/>
      <c r="BF77" s="95"/>
      <c r="BG77" s="95"/>
      <c r="BH77" s="95"/>
    </row>
    <row r="78" spans="1:60" s="94" customFormat="1" ht="12">
      <c r="A78" s="241" t="s">
        <v>69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2"/>
      <c r="Q78" s="248"/>
      <c r="R78" s="249"/>
      <c r="S78" s="249"/>
      <c r="T78" s="249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6"/>
      <c r="AL78" s="386"/>
      <c r="AM78" s="386"/>
      <c r="AN78" s="386"/>
      <c r="AO78" s="386"/>
      <c r="AP78" s="386"/>
      <c r="AQ78" s="386"/>
      <c r="AR78" s="386"/>
      <c r="AS78" s="386"/>
      <c r="AT78" s="386"/>
      <c r="AU78" s="386"/>
      <c r="AV78" s="386"/>
      <c r="AW78" s="386"/>
      <c r="AX78" s="386"/>
      <c r="BB78" s="95"/>
      <c r="BC78" s="95"/>
      <c r="BD78" s="95"/>
      <c r="BE78" s="95"/>
      <c r="BF78" s="95"/>
      <c r="BG78" s="95"/>
      <c r="BH78" s="95"/>
    </row>
    <row r="79" spans="1:60" s="94" customFormat="1" ht="12">
      <c r="A79" s="264" t="s">
        <v>68</v>
      </c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5"/>
      <c r="Q79" s="266"/>
      <c r="R79" s="267"/>
      <c r="S79" s="267"/>
      <c r="T79" s="267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BB79" s="95"/>
      <c r="BC79" s="95"/>
      <c r="BD79" s="95"/>
      <c r="BE79" s="95"/>
      <c r="BF79" s="95"/>
      <c r="BG79" s="95"/>
      <c r="BH79" s="95"/>
    </row>
    <row r="80" spans="1:60" s="94" customFormat="1" ht="12">
      <c r="A80" s="275" t="s">
        <v>61</v>
      </c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6"/>
      <c r="Q80" s="253"/>
      <c r="R80" s="254"/>
      <c r="S80" s="254"/>
      <c r="T80" s="254"/>
      <c r="U80" s="333">
        <v>0</v>
      </c>
      <c r="V80" s="333"/>
      <c r="W80" s="333"/>
      <c r="X80" s="333"/>
      <c r="Y80" s="333"/>
      <c r="Z80" s="333"/>
      <c r="AA80" s="333">
        <v>0</v>
      </c>
      <c r="AB80" s="333"/>
      <c r="AC80" s="333"/>
      <c r="AD80" s="333"/>
      <c r="AE80" s="333"/>
      <c r="AF80" s="333"/>
      <c r="AG80" s="333">
        <v>0</v>
      </c>
      <c r="AH80" s="333"/>
      <c r="AI80" s="333"/>
      <c r="AJ80" s="333"/>
      <c r="AK80" s="333"/>
      <c r="AL80" s="333"/>
      <c r="AM80" s="333">
        <v>0</v>
      </c>
      <c r="AN80" s="333"/>
      <c r="AO80" s="333"/>
      <c r="AP80" s="333"/>
      <c r="AQ80" s="333"/>
      <c r="AR80" s="333"/>
      <c r="AS80" s="337">
        <f>SUM(U80:AR80)</f>
        <v>0</v>
      </c>
      <c r="AT80" s="337"/>
      <c r="AU80" s="337"/>
      <c r="AV80" s="337"/>
      <c r="AW80" s="337"/>
      <c r="AX80" s="337"/>
      <c r="BB80" s="95"/>
      <c r="BC80" s="95"/>
      <c r="BD80" s="95"/>
      <c r="BE80" s="95"/>
      <c r="BF80" s="95"/>
      <c r="BG80" s="95"/>
      <c r="BH80" s="95"/>
    </row>
    <row r="81" spans="1:60" s="94" customFormat="1" ht="12">
      <c r="A81" s="281" t="s">
        <v>54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2"/>
      <c r="Q81" s="266"/>
      <c r="R81" s="267"/>
      <c r="S81" s="267"/>
      <c r="T81" s="267"/>
      <c r="U81" s="255">
        <v>0</v>
      </c>
      <c r="V81" s="256"/>
      <c r="W81" s="256"/>
      <c r="X81" s="256"/>
      <c r="Y81" s="256"/>
      <c r="Z81" s="257"/>
      <c r="AA81" s="255">
        <v>0</v>
      </c>
      <c r="AB81" s="256"/>
      <c r="AC81" s="256"/>
      <c r="AD81" s="256"/>
      <c r="AE81" s="256"/>
      <c r="AF81" s="257"/>
      <c r="AG81" s="255">
        <v>0</v>
      </c>
      <c r="AH81" s="256"/>
      <c r="AI81" s="256"/>
      <c r="AJ81" s="256"/>
      <c r="AK81" s="256"/>
      <c r="AL81" s="257"/>
      <c r="AM81" s="255">
        <v>0</v>
      </c>
      <c r="AN81" s="256"/>
      <c r="AO81" s="256"/>
      <c r="AP81" s="256"/>
      <c r="AQ81" s="256"/>
      <c r="AR81" s="257"/>
      <c r="AS81" s="308">
        <f>SUM(U81:AR82)</f>
        <v>0</v>
      </c>
      <c r="AT81" s="309"/>
      <c r="AU81" s="309"/>
      <c r="AV81" s="309"/>
      <c r="AW81" s="309"/>
      <c r="AX81" s="310"/>
      <c r="BB81" s="95"/>
      <c r="BC81" s="95"/>
      <c r="BD81" s="95"/>
      <c r="BE81" s="95"/>
      <c r="BF81" s="95"/>
      <c r="BG81" s="95"/>
      <c r="BH81" s="95"/>
    </row>
    <row r="82" spans="1:60" s="94" customFormat="1" ht="12">
      <c r="A82" s="281" t="s">
        <v>55</v>
      </c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2"/>
      <c r="Q82" s="266"/>
      <c r="R82" s="267"/>
      <c r="S82" s="267"/>
      <c r="T82" s="267"/>
      <c r="U82" s="258"/>
      <c r="V82" s="259"/>
      <c r="W82" s="259"/>
      <c r="X82" s="259"/>
      <c r="Y82" s="259"/>
      <c r="Z82" s="260"/>
      <c r="AA82" s="258"/>
      <c r="AB82" s="259"/>
      <c r="AC82" s="259"/>
      <c r="AD82" s="259"/>
      <c r="AE82" s="259"/>
      <c r="AF82" s="260"/>
      <c r="AG82" s="258"/>
      <c r="AH82" s="259"/>
      <c r="AI82" s="259"/>
      <c r="AJ82" s="259"/>
      <c r="AK82" s="259"/>
      <c r="AL82" s="260"/>
      <c r="AM82" s="258"/>
      <c r="AN82" s="259"/>
      <c r="AO82" s="259"/>
      <c r="AP82" s="259"/>
      <c r="AQ82" s="259"/>
      <c r="AR82" s="260"/>
      <c r="AS82" s="305"/>
      <c r="AT82" s="306"/>
      <c r="AU82" s="306"/>
      <c r="AV82" s="306"/>
      <c r="AW82" s="306"/>
      <c r="AX82" s="307"/>
      <c r="BB82" s="95"/>
      <c r="BC82" s="95"/>
      <c r="BD82" s="95"/>
      <c r="BE82" s="95"/>
      <c r="BF82" s="95"/>
      <c r="BG82" s="95"/>
      <c r="BH82" s="95"/>
    </row>
    <row r="83" spans="1:60" s="94" customFormat="1" ht="12">
      <c r="A83" s="279" t="s">
        <v>56</v>
      </c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80"/>
      <c r="Q83" s="248"/>
      <c r="R83" s="249"/>
      <c r="S83" s="249"/>
      <c r="T83" s="249"/>
      <c r="U83" s="255">
        <v>0</v>
      </c>
      <c r="V83" s="256"/>
      <c r="W83" s="256"/>
      <c r="X83" s="256"/>
      <c r="Y83" s="256"/>
      <c r="Z83" s="257"/>
      <c r="AA83" s="296" t="s">
        <v>71</v>
      </c>
      <c r="AB83" s="297"/>
      <c r="AC83" s="297"/>
      <c r="AD83" s="297"/>
      <c r="AE83" s="297"/>
      <c r="AF83" s="298"/>
      <c r="AG83" s="296" t="s">
        <v>71</v>
      </c>
      <c r="AH83" s="297"/>
      <c r="AI83" s="297"/>
      <c r="AJ83" s="297"/>
      <c r="AK83" s="297"/>
      <c r="AL83" s="298"/>
      <c r="AM83" s="255">
        <v>0</v>
      </c>
      <c r="AN83" s="256"/>
      <c r="AO83" s="256"/>
      <c r="AP83" s="256"/>
      <c r="AQ83" s="256"/>
      <c r="AR83" s="257"/>
      <c r="AS83" s="308">
        <f>П000010025003+П000010025006</f>
        <v>0</v>
      </c>
      <c r="AT83" s="309"/>
      <c r="AU83" s="309"/>
      <c r="AV83" s="309"/>
      <c r="AW83" s="309"/>
      <c r="AX83" s="310"/>
      <c r="BB83" s="95"/>
      <c r="BC83" s="95"/>
      <c r="BD83" s="95"/>
      <c r="BE83" s="95"/>
      <c r="BF83" s="95"/>
      <c r="BG83" s="95"/>
      <c r="BH83" s="95"/>
    </row>
    <row r="84" spans="1:60" s="94" customFormat="1" ht="12">
      <c r="A84" s="275" t="s">
        <v>57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6"/>
      <c r="Q84" s="253"/>
      <c r="R84" s="254"/>
      <c r="S84" s="254"/>
      <c r="T84" s="254"/>
      <c r="U84" s="258"/>
      <c r="V84" s="259"/>
      <c r="W84" s="259"/>
      <c r="X84" s="259"/>
      <c r="Y84" s="259"/>
      <c r="Z84" s="260"/>
      <c r="AA84" s="299"/>
      <c r="AB84" s="300"/>
      <c r="AC84" s="300"/>
      <c r="AD84" s="300"/>
      <c r="AE84" s="300"/>
      <c r="AF84" s="301"/>
      <c r="AG84" s="299"/>
      <c r="AH84" s="300"/>
      <c r="AI84" s="300"/>
      <c r="AJ84" s="300"/>
      <c r="AK84" s="300"/>
      <c r="AL84" s="301"/>
      <c r="AM84" s="258"/>
      <c r="AN84" s="259"/>
      <c r="AO84" s="259"/>
      <c r="AP84" s="259"/>
      <c r="AQ84" s="259"/>
      <c r="AR84" s="260"/>
      <c r="AS84" s="305"/>
      <c r="AT84" s="306"/>
      <c r="AU84" s="306"/>
      <c r="AV84" s="306"/>
      <c r="AW84" s="306"/>
      <c r="AX84" s="307"/>
      <c r="BB84" s="95"/>
      <c r="BC84" s="95"/>
      <c r="BD84" s="95"/>
      <c r="BE84" s="95"/>
      <c r="BF84" s="95"/>
      <c r="BG84" s="95"/>
      <c r="BH84" s="95"/>
    </row>
    <row r="85" spans="1:60" s="94" customFormat="1" ht="12.75">
      <c r="A85" s="216" t="s">
        <v>187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8"/>
      <c r="Q85" s="227"/>
      <c r="R85" s="217"/>
      <c r="S85" s="217"/>
      <c r="T85" s="220"/>
      <c r="U85" s="221">
        <v>0</v>
      </c>
      <c r="V85" s="222"/>
      <c r="W85" s="222"/>
      <c r="X85" s="222"/>
      <c r="Y85" s="222"/>
      <c r="Z85" s="223"/>
      <c r="AA85" s="221">
        <v>0</v>
      </c>
      <c r="AB85" s="224"/>
      <c r="AC85" s="224"/>
      <c r="AD85" s="224"/>
      <c r="AE85" s="224"/>
      <c r="AF85" s="225"/>
      <c r="AG85" s="221">
        <v>0</v>
      </c>
      <c r="AH85" s="224"/>
      <c r="AI85" s="224"/>
      <c r="AJ85" s="224"/>
      <c r="AK85" s="224"/>
      <c r="AL85" s="225"/>
      <c r="AM85" s="221">
        <v>0</v>
      </c>
      <c r="AN85" s="222"/>
      <c r="AO85" s="222"/>
      <c r="AP85" s="222"/>
      <c r="AQ85" s="222"/>
      <c r="AR85" s="223"/>
      <c r="AS85" s="213">
        <f>SUM(U85:AR85)</f>
        <v>0</v>
      </c>
      <c r="AT85" s="214"/>
      <c r="AU85" s="214"/>
      <c r="AV85" s="214"/>
      <c r="AW85" s="214"/>
      <c r="AX85" s="215"/>
      <c r="BB85" s="95"/>
      <c r="BC85" s="95"/>
      <c r="BD85" s="95"/>
      <c r="BE85" s="95"/>
      <c r="BF85" s="95"/>
      <c r="BG85" s="95"/>
      <c r="BH85" s="95"/>
    </row>
    <row r="86" spans="1:60" s="94" customFormat="1" ht="13.5" customHeight="1">
      <c r="A86" s="392"/>
      <c r="B86" s="392"/>
      <c r="C86" s="392"/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3"/>
      <c r="Q86" s="248"/>
      <c r="R86" s="249"/>
      <c r="S86" s="249"/>
      <c r="T86" s="249"/>
      <c r="U86" s="390">
        <v>0</v>
      </c>
      <c r="V86" s="390"/>
      <c r="W86" s="390"/>
      <c r="X86" s="390"/>
      <c r="Y86" s="390"/>
      <c r="Z86" s="390"/>
      <c r="AA86" s="390">
        <v>0</v>
      </c>
      <c r="AB86" s="390"/>
      <c r="AC86" s="390"/>
      <c r="AD86" s="390"/>
      <c r="AE86" s="390"/>
      <c r="AF86" s="390"/>
      <c r="AG86" s="390">
        <v>0</v>
      </c>
      <c r="AH86" s="390"/>
      <c r="AI86" s="390"/>
      <c r="AJ86" s="390"/>
      <c r="AK86" s="390"/>
      <c r="AL86" s="390"/>
      <c r="AM86" s="390">
        <v>0</v>
      </c>
      <c r="AN86" s="390"/>
      <c r="AO86" s="390"/>
      <c r="AP86" s="390"/>
      <c r="AQ86" s="390"/>
      <c r="AR86" s="390"/>
      <c r="AS86" s="407">
        <f>U86+AA86+AG86+AM86</f>
        <v>0</v>
      </c>
      <c r="AT86" s="407"/>
      <c r="AU86" s="407"/>
      <c r="AV86" s="407"/>
      <c r="AW86" s="407"/>
      <c r="AX86" s="407"/>
      <c r="BB86" s="96">
        <v>0</v>
      </c>
      <c r="BC86" s="96">
        <v>0</v>
      </c>
      <c r="BD86" s="95"/>
      <c r="BE86" s="95"/>
      <c r="BF86" s="95"/>
      <c r="BG86" s="95"/>
      <c r="BH86" s="95"/>
    </row>
    <row r="87" spans="1:60" s="94" customFormat="1" ht="13.5" customHeight="1" hidden="1">
      <c r="A87" s="394">
        <v>0</v>
      </c>
      <c r="B87" s="394"/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5"/>
      <c r="Q87" s="396"/>
      <c r="R87" s="397"/>
      <c r="S87" s="397"/>
      <c r="T87" s="397"/>
      <c r="U87" s="391">
        <v>0</v>
      </c>
      <c r="V87" s="391"/>
      <c r="W87" s="391"/>
      <c r="X87" s="391"/>
      <c r="Y87" s="391"/>
      <c r="Z87" s="391"/>
      <c r="AA87" s="391">
        <v>0</v>
      </c>
      <c r="AB87" s="391"/>
      <c r="AC87" s="391"/>
      <c r="AD87" s="391"/>
      <c r="AE87" s="391"/>
      <c r="AF87" s="391"/>
      <c r="AG87" s="391">
        <v>0</v>
      </c>
      <c r="AH87" s="391"/>
      <c r="AI87" s="391"/>
      <c r="AJ87" s="391"/>
      <c r="AK87" s="391"/>
      <c r="AL87" s="391"/>
      <c r="AM87" s="391">
        <v>0</v>
      </c>
      <c r="AN87" s="391"/>
      <c r="AO87" s="391"/>
      <c r="AP87" s="391"/>
      <c r="AQ87" s="391"/>
      <c r="AR87" s="391"/>
      <c r="AS87" s="391"/>
      <c r="AT87" s="391"/>
      <c r="AU87" s="391"/>
      <c r="AV87" s="391"/>
      <c r="AW87" s="391"/>
      <c r="AX87" s="391"/>
      <c r="BB87" s="95">
        <v>0</v>
      </c>
      <c r="BC87" s="95">
        <v>0</v>
      </c>
      <c r="BD87" s="95"/>
      <c r="BE87" s="95"/>
      <c r="BF87" s="95"/>
      <c r="BG87" s="95"/>
      <c r="BH87" s="95"/>
    </row>
    <row r="88" spans="1:60" s="94" customFormat="1" ht="12">
      <c r="A88" s="338" t="s">
        <v>70</v>
      </c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2"/>
      <c r="Q88" s="248"/>
      <c r="R88" s="249"/>
      <c r="S88" s="249"/>
      <c r="T88" s="249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  <c r="AR88" s="386"/>
      <c r="AS88" s="386"/>
      <c r="AT88" s="386"/>
      <c r="AU88" s="386"/>
      <c r="AV88" s="386"/>
      <c r="AW88" s="386"/>
      <c r="AX88" s="386"/>
      <c r="BB88" s="95"/>
      <c r="BC88" s="95"/>
      <c r="BD88" s="95"/>
      <c r="BE88" s="95"/>
      <c r="BF88" s="95"/>
      <c r="BG88" s="95"/>
      <c r="BH88" s="95"/>
    </row>
    <row r="89" spans="1:60" s="94" customFormat="1" ht="12">
      <c r="A89" s="264" t="s">
        <v>68</v>
      </c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5"/>
      <c r="Q89" s="266"/>
      <c r="R89" s="267"/>
      <c r="S89" s="267"/>
      <c r="T89" s="267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BB89" s="95"/>
      <c r="BC89" s="95"/>
      <c r="BD89" s="95"/>
      <c r="BE89" s="95"/>
      <c r="BF89" s="95"/>
      <c r="BG89" s="95"/>
      <c r="BH89" s="95"/>
    </row>
    <row r="90" spans="1:60" s="94" customFormat="1" ht="12">
      <c r="A90" s="275" t="s">
        <v>58</v>
      </c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6"/>
      <c r="Q90" s="253"/>
      <c r="R90" s="254"/>
      <c r="S90" s="254"/>
      <c r="T90" s="254"/>
      <c r="U90" s="333">
        <v>0</v>
      </c>
      <c r="V90" s="333"/>
      <c r="W90" s="333"/>
      <c r="X90" s="333"/>
      <c r="Y90" s="333"/>
      <c r="Z90" s="333"/>
      <c r="AA90" s="327" t="s">
        <v>71</v>
      </c>
      <c r="AB90" s="327"/>
      <c r="AC90" s="327"/>
      <c r="AD90" s="327"/>
      <c r="AE90" s="327"/>
      <c r="AF90" s="327"/>
      <c r="AG90" s="327" t="s">
        <v>71</v>
      </c>
      <c r="AH90" s="327"/>
      <c r="AI90" s="327"/>
      <c r="AJ90" s="327"/>
      <c r="AK90" s="327"/>
      <c r="AL90" s="327"/>
      <c r="AM90" s="327" t="s">
        <v>71</v>
      </c>
      <c r="AN90" s="327"/>
      <c r="AO90" s="327"/>
      <c r="AP90" s="327"/>
      <c r="AQ90" s="327"/>
      <c r="AR90" s="327"/>
      <c r="AS90" s="337">
        <f>П000010026003</f>
        <v>0</v>
      </c>
      <c r="AT90" s="337"/>
      <c r="AU90" s="337"/>
      <c r="AV90" s="337"/>
      <c r="AW90" s="337"/>
      <c r="AX90" s="337"/>
      <c r="BB90" s="95"/>
      <c r="BC90" s="95"/>
      <c r="BD90" s="95"/>
      <c r="BE90" s="95"/>
      <c r="BF90" s="95"/>
      <c r="BG90" s="95"/>
      <c r="BH90" s="95"/>
    </row>
    <row r="91" spans="1:60" s="94" customFormat="1" ht="13.5" customHeight="1">
      <c r="A91" s="281" t="s">
        <v>59</v>
      </c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2"/>
      <c r="Q91" s="266"/>
      <c r="R91" s="267"/>
      <c r="S91" s="267"/>
      <c r="T91" s="267"/>
      <c r="U91" s="263">
        <v>0</v>
      </c>
      <c r="V91" s="263"/>
      <c r="W91" s="263"/>
      <c r="X91" s="263"/>
      <c r="Y91" s="263"/>
      <c r="Z91" s="263"/>
      <c r="AA91" s="274" t="s">
        <v>71</v>
      </c>
      <c r="AB91" s="274"/>
      <c r="AC91" s="274"/>
      <c r="AD91" s="274"/>
      <c r="AE91" s="274"/>
      <c r="AF91" s="274"/>
      <c r="AG91" s="274" t="s">
        <v>71</v>
      </c>
      <c r="AH91" s="274"/>
      <c r="AI91" s="274"/>
      <c r="AJ91" s="274"/>
      <c r="AK91" s="274"/>
      <c r="AL91" s="274"/>
      <c r="AM91" s="274" t="s">
        <v>71</v>
      </c>
      <c r="AN91" s="274"/>
      <c r="AO91" s="274"/>
      <c r="AP91" s="274"/>
      <c r="AQ91" s="274"/>
      <c r="AR91" s="274"/>
      <c r="AS91" s="311">
        <f>П000010027003</f>
        <v>0</v>
      </c>
      <c r="AT91" s="311"/>
      <c r="AU91" s="311"/>
      <c r="AV91" s="311"/>
      <c r="AW91" s="311"/>
      <c r="AX91" s="311"/>
      <c r="BB91" s="95"/>
      <c r="BC91" s="95"/>
      <c r="BD91" s="95"/>
      <c r="BE91" s="95"/>
      <c r="BF91" s="95"/>
      <c r="BG91" s="95"/>
      <c r="BH91" s="95"/>
    </row>
    <row r="92" spans="1:60" s="94" customFormat="1" ht="12">
      <c r="A92" s="279" t="s">
        <v>56</v>
      </c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80"/>
      <c r="Q92" s="248"/>
      <c r="R92" s="249"/>
      <c r="S92" s="249"/>
      <c r="T92" s="249"/>
      <c r="U92" s="255">
        <v>0</v>
      </c>
      <c r="V92" s="256"/>
      <c r="W92" s="256"/>
      <c r="X92" s="256"/>
      <c r="Y92" s="256"/>
      <c r="Z92" s="257"/>
      <c r="AA92" s="296" t="s">
        <v>71</v>
      </c>
      <c r="AB92" s="297"/>
      <c r="AC92" s="297"/>
      <c r="AD92" s="297"/>
      <c r="AE92" s="297"/>
      <c r="AF92" s="298"/>
      <c r="AG92" s="296" t="s">
        <v>71</v>
      </c>
      <c r="AH92" s="297"/>
      <c r="AI92" s="297"/>
      <c r="AJ92" s="297"/>
      <c r="AK92" s="297"/>
      <c r="AL92" s="298"/>
      <c r="AM92" s="255">
        <v>0</v>
      </c>
      <c r="AN92" s="256"/>
      <c r="AO92" s="256"/>
      <c r="AP92" s="256"/>
      <c r="AQ92" s="256"/>
      <c r="AR92" s="257"/>
      <c r="AS92" s="308">
        <f>П000010028003+П000010028006</f>
        <v>0</v>
      </c>
      <c r="AT92" s="309"/>
      <c r="AU92" s="309"/>
      <c r="AV92" s="309"/>
      <c r="AW92" s="309"/>
      <c r="AX92" s="310"/>
      <c r="BB92" s="95"/>
      <c r="BC92" s="95"/>
      <c r="BD92" s="95"/>
      <c r="BE92" s="95"/>
      <c r="BF92" s="95"/>
      <c r="BG92" s="95"/>
      <c r="BH92" s="95"/>
    </row>
    <row r="93" spans="1:60" s="94" customFormat="1" ht="12">
      <c r="A93" s="275" t="s">
        <v>57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6"/>
      <c r="Q93" s="253"/>
      <c r="R93" s="254"/>
      <c r="S93" s="254"/>
      <c r="T93" s="254"/>
      <c r="U93" s="258"/>
      <c r="V93" s="259"/>
      <c r="W93" s="259"/>
      <c r="X93" s="259"/>
      <c r="Y93" s="259"/>
      <c r="Z93" s="260"/>
      <c r="AA93" s="299"/>
      <c r="AB93" s="300"/>
      <c r="AC93" s="300"/>
      <c r="AD93" s="300"/>
      <c r="AE93" s="300"/>
      <c r="AF93" s="301"/>
      <c r="AG93" s="299"/>
      <c r="AH93" s="300"/>
      <c r="AI93" s="300"/>
      <c r="AJ93" s="300"/>
      <c r="AK93" s="300"/>
      <c r="AL93" s="301"/>
      <c r="AM93" s="258"/>
      <c r="AN93" s="259"/>
      <c r="AO93" s="259"/>
      <c r="AP93" s="259"/>
      <c r="AQ93" s="259"/>
      <c r="AR93" s="260"/>
      <c r="AS93" s="305"/>
      <c r="AT93" s="306"/>
      <c r="AU93" s="306"/>
      <c r="AV93" s="306"/>
      <c r="AW93" s="306"/>
      <c r="AX93" s="307"/>
      <c r="BB93" s="95"/>
      <c r="BC93" s="95"/>
      <c r="BD93" s="95"/>
      <c r="BE93" s="95"/>
      <c r="BF93" s="95"/>
      <c r="BG93" s="95"/>
      <c r="BH93" s="95"/>
    </row>
    <row r="94" spans="1:60" s="94" customFormat="1" ht="12.75">
      <c r="A94" s="216" t="s">
        <v>187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8"/>
      <c r="Q94" s="219"/>
      <c r="R94" s="217"/>
      <c r="S94" s="217"/>
      <c r="T94" s="220"/>
      <c r="U94" s="221">
        <v>0</v>
      </c>
      <c r="V94" s="222"/>
      <c r="W94" s="222"/>
      <c r="X94" s="222"/>
      <c r="Y94" s="222"/>
      <c r="Z94" s="223"/>
      <c r="AA94" s="221">
        <v>0</v>
      </c>
      <c r="AB94" s="224"/>
      <c r="AC94" s="224"/>
      <c r="AD94" s="224"/>
      <c r="AE94" s="224"/>
      <c r="AF94" s="225"/>
      <c r="AG94" s="221">
        <v>0</v>
      </c>
      <c r="AH94" s="224"/>
      <c r="AI94" s="224"/>
      <c r="AJ94" s="224"/>
      <c r="AK94" s="224"/>
      <c r="AL94" s="225"/>
      <c r="AM94" s="221">
        <v>0</v>
      </c>
      <c r="AN94" s="222"/>
      <c r="AO94" s="222"/>
      <c r="AP94" s="222"/>
      <c r="AQ94" s="222"/>
      <c r="AR94" s="223"/>
      <c r="AS94" s="213">
        <f>SUM(U94:AR94)</f>
        <v>0</v>
      </c>
      <c r="AT94" s="214"/>
      <c r="AU94" s="214"/>
      <c r="AV94" s="214"/>
      <c r="AW94" s="214"/>
      <c r="AX94" s="215"/>
      <c r="BB94" s="95"/>
      <c r="BC94" s="95"/>
      <c r="BD94" s="95"/>
      <c r="BE94" s="95"/>
      <c r="BF94" s="95"/>
      <c r="BG94" s="95"/>
      <c r="BH94" s="95"/>
    </row>
    <row r="95" spans="1:60" s="94" customFormat="1" ht="13.5" customHeight="1">
      <c r="A95" s="284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388"/>
      <c r="Q95" s="266"/>
      <c r="R95" s="267"/>
      <c r="S95" s="267"/>
      <c r="T95" s="267"/>
      <c r="U95" s="262">
        <v>0</v>
      </c>
      <c r="V95" s="262"/>
      <c r="W95" s="262"/>
      <c r="X95" s="262"/>
      <c r="Y95" s="262"/>
      <c r="Z95" s="262"/>
      <c r="AA95" s="262">
        <v>0</v>
      </c>
      <c r="AB95" s="262"/>
      <c r="AC95" s="262"/>
      <c r="AD95" s="262"/>
      <c r="AE95" s="262"/>
      <c r="AF95" s="262"/>
      <c r="AG95" s="262">
        <v>0</v>
      </c>
      <c r="AH95" s="262"/>
      <c r="AI95" s="262"/>
      <c r="AJ95" s="262"/>
      <c r="AK95" s="262"/>
      <c r="AL95" s="262"/>
      <c r="AM95" s="262">
        <v>0</v>
      </c>
      <c r="AN95" s="262"/>
      <c r="AO95" s="262"/>
      <c r="AP95" s="262"/>
      <c r="AQ95" s="262"/>
      <c r="AR95" s="262"/>
      <c r="AS95" s="311">
        <f>U95+AA95+AG95+AM95</f>
        <v>0</v>
      </c>
      <c r="AT95" s="311"/>
      <c r="AU95" s="311"/>
      <c r="AV95" s="311"/>
      <c r="AW95" s="311"/>
      <c r="AX95" s="311"/>
      <c r="BB95" s="96">
        <v>0</v>
      </c>
      <c r="BC95" s="96">
        <v>0</v>
      </c>
      <c r="BD95" s="95"/>
      <c r="BE95" s="95"/>
      <c r="BF95" s="95"/>
      <c r="BG95" s="95"/>
      <c r="BH95" s="95"/>
    </row>
    <row r="96" spans="1:60" s="94" customFormat="1" ht="13.5" customHeight="1" hidden="1">
      <c r="A96" s="379">
        <v>0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80"/>
      <c r="Q96" s="381"/>
      <c r="R96" s="382"/>
      <c r="S96" s="382"/>
      <c r="T96" s="382"/>
      <c r="U96" s="232">
        <v>0</v>
      </c>
      <c r="V96" s="232"/>
      <c r="W96" s="232"/>
      <c r="X96" s="232"/>
      <c r="Y96" s="232"/>
      <c r="Z96" s="232"/>
      <c r="AA96" s="232">
        <v>0</v>
      </c>
      <c r="AB96" s="232"/>
      <c r="AC96" s="232"/>
      <c r="AD96" s="232"/>
      <c r="AE96" s="232"/>
      <c r="AF96" s="232"/>
      <c r="AG96" s="232">
        <v>0</v>
      </c>
      <c r="AH96" s="232"/>
      <c r="AI96" s="232"/>
      <c r="AJ96" s="232"/>
      <c r="AK96" s="232"/>
      <c r="AL96" s="232"/>
      <c r="AM96" s="232">
        <v>0</v>
      </c>
      <c r="AN96" s="232"/>
      <c r="AO96" s="232"/>
      <c r="AP96" s="232"/>
      <c r="AQ96" s="232"/>
      <c r="AR96" s="232"/>
      <c r="AS96" s="408">
        <f>U96+AA96+AG96+AM96</f>
        <v>0</v>
      </c>
      <c r="AT96" s="408"/>
      <c r="AU96" s="408"/>
      <c r="AV96" s="408"/>
      <c r="AW96" s="408"/>
      <c r="AX96" s="408"/>
      <c r="BB96" s="95">
        <v>0</v>
      </c>
      <c r="BC96" s="95">
        <v>0</v>
      </c>
      <c r="BD96" s="95"/>
      <c r="BE96" s="95"/>
      <c r="BF96" s="95"/>
      <c r="BG96" s="95"/>
      <c r="BH96" s="95"/>
    </row>
    <row r="97" spans="1:60" s="94" customFormat="1" ht="12">
      <c r="A97" s="241" t="s">
        <v>72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2"/>
      <c r="Q97" s="248"/>
      <c r="R97" s="249"/>
      <c r="S97" s="249"/>
      <c r="T97" s="249"/>
      <c r="U97" s="308">
        <f>SUM(U80:Z85,U90:Z94,П000010018003)</f>
        <v>39</v>
      </c>
      <c r="V97" s="309"/>
      <c r="W97" s="309"/>
      <c r="X97" s="309"/>
      <c r="Y97" s="309"/>
      <c r="Z97" s="310"/>
      <c r="AA97" s="308">
        <f>SUM(П000010018004,AA85:AF85,AA94:AF94,П000010019004,AA80:AF82)</f>
        <v>5</v>
      </c>
      <c r="AB97" s="309"/>
      <c r="AC97" s="309"/>
      <c r="AD97" s="309"/>
      <c r="AE97" s="309"/>
      <c r="AF97" s="310"/>
      <c r="AG97" s="308">
        <f>SUM(П000010018005,П000010022005,AG85:AL85,П000010028105,AG80:AL82)</f>
        <v>0</v>
      </c>
      <c r="AH97" s="309"/>
      <c r="AI97" s="309"/>
      <c r="AJ97" s="309"/>
      <c r="AK97" s="309"/>
      <c r="AL97" s="310"/>
      <c r="AM97" s="308">
        <f>SUM(П000010018006,AM69:AR70,П000010022006,AM80:AR85,AM92:AR94)</f>
        <v>40</v>
      </c>
      <c r="AN97" s="309"/>
      <c r="AO97" s="309"/>
      <c r="AP97" s="309"/>
      <c r="AQ97" s="309"/>
      <c r="AR97" s="310"/>
      <c r="AS97" s="308">
        <f>П000010029006+П000010029005+П000010029004+П000010029003</f>
        <v>84</v>
      </c>
      <c r="AT97" s="309"/>
      <c r="AU97" s="309"/>
      <c r="AV97" s="309"/>
      <c r="AW97" s="309"/>
      <c r="AX97" s="310"/>
      <c r="BB97" s="95"/>
      <c r="BC97" s="95"/>
      <c r="BD97" s="95"/>
      <c r="BE97" s="95"/>
      <c r="BF97" s="95"/>
      <c r="BG97" s="95"/>
      <c r="BH97" s="95"/>
    </row>
    <row r="98" spans="1:60" s="94" customFormat="1" ht="13.5" customHeight="1" thickBot="1">
      <c r="A98" s="273" t="s">
        <v>63</v>
      </c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33"/>
      <c r="Q98" s="401" t="s">
        <v>169</v>
      </c>
      <c r="R98" s="402"/>
      <c r="S98" s="402"/>
      <c r="T98" s="402"/>
      <c r="U98" s="383"/>
      <c r="V98" s="384"/>
      <c r="W98" s="384"/>
      <c r="X98" s="384"/>
      <c r="Y98" s="384"/>
      <c r="Z98" s="385"/>
      <c r="AA98" s="383"/>
      <c r="AB98" s="384"/>
      <c r="AC98" s="384"/>
      <c r="AD98" s="384"/>
      <c r="AE98" s="384"/>
      <c r="AF98" s="385"/>
      <c r="AG98" s="383"/>
      <c r="AH98" s="384"/>
      <c r="AI98" s="384"/>
      <c r="AJ98" s="384"/>
      <c r="AK98" s="384"/>
      <c r="AL98" s="385"/>
      <c r="AM98" s="383"/>
      <c r="AN98" s="384"/>
      <c r="AO98" s="384"/>
      <c r="AP98" s="384"/>
      <c r="AQ98" s="384"/>
      <c r="AR98" s="385"/>
      <c r="AS98" s="383"/>
      <c r="AT98" s="384"/>
      <c r="AU98" s="384"/>
      <c r="AV98" s="384"/>
      <c r="AW98" s="384"/>
      <c r="AX98" s="385"/>
      <c r="BD98" s="95"/>
      <c r="BE98" s="95"/>
      <c r="BF98" s="95"/>
      <c r="BG98" s="95"/>
      <c r="BH98" s="95"/>
    </row>
    <row r="99" spans="17:60" s="97" customFormat="1" ht="8.25">
      <c r="Q99" s="98"/>
      <c r="R99" s="98"/>
      <c r="S99" s="98"/>
      <c r="T99" s="98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BB99" s="100"/>
      <c r="BC99" s="100"/>
      <c r="BD99" s="100"/>
      <c r="BE99" s="100"/>
      <c r="BF99" s="100"/>
      <c r="BG99" s="100"/>
      <c r="BH99" s="100"/>
    </row>
    <row r="100" spans="1:60" s="79" customFormat="1" ht="15">
      <c r="A100" s="378" t="s">
        <v>73</v>
      </c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8"/>
      <c r="AG100" s="378"/>
      <c r="AH100" s="378"/>
      <c r="AI100" s="378"/>
      <c r="AJ100" s="378"/>
      <c r="AK100" s="378"/>
      <c r="AL100" s="378"/>
      <c r="AM100" s="378"/>
      <c r="AN100" s="378"/>
      <c r="AO100" s="378"/>
      <c r="AP100" s="378"/>
      <c r="AQ100" s="378"/>
      <c r="AR100" s="378"/>
      <c r="AS100" s="378"/>
      <c r="AT100" s="378"/>
      <c r="AU100" s="378"/>
      <c r="AV100" s="378"/>
      <c r="AW100" s="378"/>
      <c r="AX100" s="378"/>
      <c r="BB100" s="101"/>
      <c r="BC100" s="101"/>
      <c r="BD100" s="101"/>
      <c r="BE100" s="101"/>
      <c r="BF100" s="101"/>
      <c r="BG100" s="101"/>
      <c r="BH100" s="101"/>
    </row>
    <row r="101" spans="17:60" s="102" customFormat="1" ht="4.5" customHeight="1">
      <c r="Q101" s="103"/>
      <c r="R101" s="103"/>
      <c r="S101" s="103"/>
      <c r="T101" s="103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BB101" s="105"/>
      <c r="BC101" s="105"/>
      <c r="BD101" s="105"/>
      <c r="BE101" s="105"/>
      <c r="BF101" s="105"/>
      <c r="BG101" s="105"/>
      <c r="BH101" s="105"/>
    </row>
    <row r="102" spans="1:60" s="106" customFormat="1" ht="12">
      <c r="A102" s="371" t="s">
        <v>33</v>
      </c>
      <c r="B102" s="371"/>
      <c r="C102" s="371"/>
      <c r="D102" s="371"/>
      <c r="E102" s="37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1"/>
      <c r="T102" s="371"/>
      <c r="U102" s="371"/>
      <c r="V102" s="371"/>
      <c r="W102" s="371"/>
      <c r="X102" s="371"/>
      <c r="Y102" s="371"/>
      <c r="Z102" s="371"/>
      <c r="AA102" s="347" t="s">
        <v>12</v>
      </c>
      <c r="AB102" s="347"/>
      <c r="AC102" s="347"/>
      <c r="AD102" s="347"/>
      <c r="AE102" s="347"/>
      <c r="AF102" s="347"/>
      <c r="AG102" s="347" t="s">
        <v>13</v>
      </c>
      <c r="AH102" s="347"/>
      <c r="AI102" s="347"/>
      <c r="AJ102" s="347"/>
      <c r="AK102" s="347"/>
      <c r="AL102" s="347"/>
      <c r="AM102" s="347" t="s">
        <v>75</v>
      </c>
      <c r="AN102" s="347"/>
      <c r="AO102" s="347"/>
      <c r="AP102" s="347"/>
      <c r="AQ102" s="347"/>
      <c r="AR102" s="347"/>
      <c r="AS102" s="347" t="s">
        <v>12</v>
      </c>
      <c r="AT102" s="347"/>
      <c r="AU102" s="347"/>
      <c r="AV102" s="347"/>
      <c r="AW102" s="347"/>
      <c r="AX102" s="347"/>
      <c r="BB102" s="107"/>
      <c r="BC102" s="107"/>
      <c r="BD102" s="107"/>
      <c r="BE102" s="107"/>
      <c r="BF102" s="107"/>
      <c r="BG102" s="107"/>
      <c r="BH102" s="107"/>
    </row>
    <row r="103" spans="1:60" s="106" customFormat="1" ht="12">
      <c r="A103" s="355" t="s">
        <v>34</v>
      </c>
      <c r="B103" s="355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 t="s">
        <v>35</v>
      </c>
      <c r="X103" s="355"/>
      <c r="Y103" s="355"/>
      <c r="Z103" s="355"/>
      <c r="AA103" s="355"/>
      <c r="AB103" s="355"/>
      <c r="AC103" s="355"/>
      <c r="AD103" s="355"/>
      <c r="AE103" s="355"/>
      <c r="AF103" s="355"/>
      <c r="AG103" s="355"/>
      <c r="AH103" s="355"/>
      <c r="AI103" s="355"/>
      <c r="AJ103" s="355"/>
      <c r="AK103" s="355"/>
      <c r="AL103" s="355"/>
      <c r="AM103" s="355" t="s">
        <v>76</v>
      </c>
      <c r="AN103" s="355"/>
      <c r="AO103" s="355"/>
      <c r="AP103" s="355"/>
      <c r="AQ103" s="355"/>
      <c r="AR103" s="355"/>
      <c r="AS103" s="355"/>
      <c r="AT103" s="355"/>
      <c r="AU103" s="355"/>
      <c r="AV103" s="355"/>
      <c r="AW103" s="355"/>
      <c r="AX103" s="355"/>
      <c r="BB103" s="107"/>
      <c r="BC103" s="107"/>
      <c r="BD103" s="107"/>
      <c r="BE103" s="107"/>
      <c r="BF103" s="107"/>
      <c r="BG103" s="107"/>
      <c r="BH103" s="107"/>
    </row>
    <row r="104" spans="1:60" s="106" customFormat="1" ht="12.75" thickBot="1">
      <c r="A104" s="371">
        <v>1</v>
      </c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47">
        <v>2</v>
      </c>
      <c r="X104" s="347"/>
      <c r="Y104" s="347"/>
      <c r="Z104" s="347"/>
      <c r="AA104" s="347">
        <v>3</v>
      </c>
      <c r="AB104" s="347"/>
      <c r="AC104" s="347"/>
      <c r="AD104" s="347"/>
      <c r="AE104" s="347"/>
      <c r="AF104" s="347"/>
      <c r="AG104" s="347">
        <v>4</v>
      </c>
      <c r="AH104" s="347"/>
      <c r="AI104" s="347"/>
      <c r="AJ104" s="347"/>
      <c r="AK104" s="347"/>
      <c r="AL104" s="347"/>
      <c r="AM104" s="347">
        <v>5</v>
      </c>
      <c r="AN104" s="347"/>
      <c r="AO104" s="347"/>
      <c r="AP104" s="347"/>
      <c r="AQ104" s="347"/>
      <c r="AR104" s="347"/>
      <c r="AS104" s="347">
        <v>6</v>
      </c>
      <c r="AT104" s="347"/>
      <c r="AU104" s="347"/>
      <c r="AV104" s="347"/>
      <c r="AW104" s="347"/>
      <c r="AX104" s="347"/>
      <c r="BB104" s="107"/>
      <c r="BC104" s="107"/>
      <c r="BD104" s="107"/>
      <c r="BE104" s="107"/>
      <c r="BF104" s="107"/>
      <c r="BG104" s="107"/>
      <c r="BH104" s="107"/>
    </row>
    <row r="105" spans="1:60" s="50" customFormat="1" ht="12.75">
      <c r="A105" s="405" t="s">
        <v>78</v>
      </c>
      <c r="B105" s="405"/>
      <c r="C105" s="405"/>
      <c r="D105" s="405"/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Q105" s="405"/>
      <c r="R105" s="405"/>
      <c r="S105" s="405"/>
      <c r="T105" s="405"/>
      <c r="U105" s="405"/>
      <c r="V105" s="406"/>
      <c r="W105" s="365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3"/>
      <c r="AP105" s="343"/>
      <c r="AQ105" s="343"/>
      <c r="AR105" s="343"/>
      <c r="AS105" s="343"/>
      <c r="AT105" s="343"/>
      <c r="AU105" s="343"/>
      <c r="AV105" s="343"/>
      <c r="AW105" s="343"/>
      <c r="AX105" s="343"/>
      <c r="BB105" s="108"/>
      <c r="BC105" s="108"/>
      <c r="BD105" s="108"/>
      <c r="BE105" s="108"/>
      <c r="BF105" s="108"/>
      <c r="BG105" s="108"/>
      <c r="BH105" s="108"/>
    </row>
    <row r="106" spans="1:60" s="50" customFormat="1" ht="12.75">
      <c r="A106" s="399" t="s">
        <v>79</v>
      </c>
      <c r="B106" s="399"/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Q106" s="399"/>
      <c r="R106" s="399"/>
      <c r="S106" s="399"/>
      <c r="T106" s="399"/>
      <c r="U106" s="399"/>
      <c r="V106" s="400"/>
      <c r="W106" s="372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BB106" s="108"/>
      <c r="BC106" s="108"/>
      <c r="BD106" s="108"/>
      <c r="BE106" s="108"/>
      <c r="BF106" s="108"/>
      <c r="BG106" s="108"/>
      <c r="BH106" s="108"/>
    </row>
    <row r="107" spans="1:60" s="50" customFormat="1" ht="12.75">
      <c r="A107" s="362" t="s">
        <v>80</v>
      </c>
      <c r="B107" s="362"/>
      <c r="C107" s="362"/>
      <c r="D107" s="362"/>
      <c r="E107" s="362"/>
      <c r="F107" s="362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56"/>
      <c r="W107" s="403"/>
      <c r="X107" s="404"/>
      <c r="Y107" s="404"/>
      <c r="Z107" s="404"/>
      <c r="AA107" s="181">
        <v>0</v>
      </c>
      <c r="AB107" s="181"/>
      <c r="AC107" s="181"/>
      <c r="AD107" s="181"/>
      <c r="AE107" s="181"/>
      <c r="AF107" s="181"/>
      <c r="AG107" s="181">
        <v>0</v>
      </c>
      <c r="AH107" s="181"/>
      <c r="AI107" s="181"/>
      <c r="AJ107" s="181"/>
      <c r="AK107" s="181"/>
      <c r="AL107" s="181"/>
      <c r="AM107" s="181">
        <v>0</v>
      </c>
      <c r="AN107" s="181"/>
      <c r="AO107" s="181"/>
      <c r="AP107" s="181"/>
      <c r="AQ107" s="181"/>
      <c r="AR107" s="181"/>
      <c r="AS107" s="339">
        <f>AA107+AG107+AM107</f>
        <v>0</v>
      </c>
      <c r="AT107" s="339"/>
      <c r="AU107" s="339"/>
      <c r="AV107" s="339"/>
      <c r="AW107" s="339"/>
      <c r="AX107" s="339"/>
      <c r="BB107" s="108"/>
      <c r="BC107" s="108"/>
      <c r="BD107" s="108"/>
      <c r="BE107" s="108"/>
      <c r="BF107" s="108"/>
      <c r="BG107" s="108"/>
      <c r="BH107" s="108"/>
    </row>
    <row r="108" spans="1:60" s="50" customFormat="1" ht="14.25" customHeight="1">
      <c r="A108" s="362" t="s">
        <v>81</v>
      </c>
      <c r="B108" s="362"/>
      <c r="C108" s="362"/>
      <c r="D108" s="362"/>
      <c r="E108" s="362"/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56"/>
      <c r="W108" s="403"/>
      <c r="X108" s="404"/>
      <c r="Y108" s="404"/>
      <c r="Z108" s="404"/>
      <c r="AA108" s="181">
        <v>0</v>
      </c>
      <c r="AB108" s="181"/>
      <c r="AC108" s="181"/>
      <c r="AD108" s="181"/>
      <c r="AE108" s="181"/>
      <c r="AF108" s="181"/>
      <c r="AG108" s="181">
        <v>0</v>
      </c>
      <c r="AH108" s="181"/>
      <c r="AI108" s="181"/>
      <c r="AJ108" s="181"/>
      <c r="AK108" s="181"/>
      <c r="AL108" s="181"/>
      <c r="AM108" s="181">
        <v>0</v>
      </c>
      <c r="AN108" s="181"/>
      <c r="AO108" s="181"/>
      <c r="AP108" s="181"/>
      <c r="AQ108" s="181"/>
      <c r="AR108" s="181"/>
      <c r="AS108" s="339">
        <f>AA108+AG108+AM108</f>
        <v>0</v>
      </c>
      <c r="AT108" s="339"/>
      <c r="AU108" s="339"/>
      <c r="AV108" s="339"/>
      <c r="AW108" s="339"/>
      <c r="AX108" s="339"/>
      <c r="BB108" s="108"/>
      <c r="BC108" s="108"/>
      <c r="BD108" s="108"/>
      <c r="BE108" s="108"/>
      <c r="BF108" s="108"/>
      <c r="BG108" s="108"/>
      <c r="BH108" s="108"/>
    </row>
    <row r="109" spans="1:60" s="50" customFormat="1" ht="14.25" customHeight="1">
      <c r="A109" s="211"/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184"/>
      <c r="W109" s="18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BB109" s="108"/>
      <c r="BC109" s="108"/>
      <c r="BD109" s="108"/>
      <c r="BE109" s="108"/>
      <c r="BF109" s="108"/>
      <c r="BG109" s="108"/>
      <c r="BH109" s="108"/>
    </row>
    <row r="110" spans="1:60" s="50" customFormat="1" ht="14.25" customHeight="1">
      <c r="A110" s="373" t="s">
        <v>188</v>
      </c>
      <c r="B110" s="373"/>
      <c r="C110" s="373"/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4"/>
      <c r="W110" s="372"/>
      <c r="X110" s="210"/>
      <c r="Y110" s="210"/>
      <c r="Z110" s="210"/>
      <c r="AA110" s="181">
        <v>0</v>
      </c>
      <c r="AB110" s="181"/>
      <c r="AC110" s="181"/>
      <c r="AD110" s="181"/>
      <c r="AE110" s="181"/>
      <c r="AF110" s="181"/>
      <c r="AG110" s="181">
        <v>0</v>
      </c>
      <c r="AH110" s="181"/>
      <c r="AI110" s="181"/>
      <c r="AJ110" s="181"/>
      <c r="AK110" s="181"/>
      <c r="AL110" s="181"/>
      <c r="AM110" s="181">
        <v>0</v>
      </c>
      <c r="AN110" s="181"/>
      <c r="AO110" s="181"/>
      <c r="AP110" s="181"/>
      <c r="AQ110" s="181"/>
      <c r="AR110" s="181"/>
      <c r="AS110" s="339">
        <f>AA110+AG110+AM110</f>
        <v>0</v>
      </c>
      <c r="AT110" s="339"/>
      <c r="AU110" s="339"/>
      <c r="AV110" s="339"/>
      <c r="AW110" s="339"/>
      <c r="AX110" s="339"/>
      <c r="BB110" s="108"/>
      <c r="BC110" s="108"/>
      <c r="BD110" s="108"/>
      <c r="BE110" s="108"/>
      <c r="BF110" s="108"/>
      <c r="BG110" s="108"/>
      <c r="BH110" s="108"/>
    </row>
    <row r="111" spans="1:60" s="50" customFormat="1" ht="14.25" customHeight="1" thickBot="1">
      <c r="A111" s="182" t="s">
        <v>189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3"/>
      <c r="W111" s="178"/>
      <c r="X111" s="179"/>
      <c r="Y111" s="179"/>
      <c r="Z111" s="179"/>
      <c r="AA111" s="177">
        <v>0</v>
      </c>
      <c r="AB111" s="177"/>
      <c r="AC111" s="177"/>
      <c r="AD111" s="177"/>
      <c r="AE111" s="177"/>
      <c r="AF111" s="177"/>
      <c r="AG111" s="177">
        <v>0</v>
      </c>
      <c r="AH111" s="177"/>
      <c r="AI111" s="177"/>
      <c r="AJ111" s="177"/>
      <c r="AK111" s="177"/>
      <c r="AL111" s="177"/>
      <c r="AM111" s="177">
        <v>0</v>
      </c>
      <c r="AN111" s="177"/>
      <c r="AO111" s="177"/>
      <c r="AP111" s="177"/>
      <c r="AQ111" s="177"/>
      <c r="AR111" s="177"/>
      <c r="AS111" s="341">
        <f>AA111+AG111+AM111</f>
        <v>0</v>
      </c>
      <c r="AT111" s="341"/>
      <c r="AU111" s="341"/>
      <c r="AV111" s="341"/>
      <c r="AW111" s="341"/>
      <c r="AX111" s="341"/>
      <c r="BB111" s="108"/>
      <c r="BC111" s="108"/>
      <c r="BD111" s="108"/>
      <c r="BE111" s="108"/>
      <c r="BF111" s="108"/>
      <c r="BG111" s="108"/>
      <c r="BH111" s="108"/>
    </row>
    <row r="112" spans="1:60" s="50" customFormat="1" ht="12.75">
      <c r="A112" s="363" t="s">
        <v>77</v>
      </c>
      <c r="B112" s="363"/>
      <c r="C112" s="363"/>
      <c r="D112" s="363"/>
      <c r="E112" s="363"/>
      <c r="F112" s="363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  <c r="R112" s="363"/>
      <c r="S112" s="363"/>
      <c r="T112" s="363"/>
      <c r="U112" s="363"/>
      <c r="V112" s="364"/>
      <c r="W112" s="365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3"/>
      <c r="AP112" s="343"/>
      <c r="AQ112" s="343"/>
      <c r="AR112" s="343"/>
      <c r="AS112" s="343"/>
      <c r="AT112" s="343"/>
      <c r="AU112" s="343"/>
      <c r="AV112" s="343"/>
      <c r="AW112" s="343"/>
      <c r="AX112" s="343"/>
      <c r="BB112" s="108"/>
      <c r="BC112" s="108"/>
      <c r="BD112" s="108"/>
      <c r="BE112" s="108"/>
      <c r="BF112" s="108"/>
      <c r="BG112" s="108"/>
      <c r="BH112" s="108"/>
    </row>
    <row r="113" spans="1:60" s="50" customFormat="1" ht="12.75">
      <c r="A113" s="399" t="s">
        <v>82</v>
      </c>
      <c r="B113" s="399"/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399"/>
      <c r="S113" s="399"/>
      <c r="T113" s="399"/>
      <c r="U113" s="399"/>
      <c r="V113" s="400"/>
      <c r="W113" s="372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BB113" s="108"/>
      <c r="BC113" s="108"/>
      <c r="BD113" s="108"/>
      <c r="BE113" s="108"/>
      <c r="BF113" s="108"/>
      <c r="BG113" s="108"/>
      <c r="BH113" s="108"/>
    </row>
    <row r="114" spans="1:60" s="50" customFormat="1" ht="12.75">
      <c r="A114" s="373" t="s">
        <v>80</v>
      </c>
      <c r="B114" s="373"/>
      <c r="C114" s="373"/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4"/>
      <c r="W114" s="372"/>
      <c r="X114" s="210"/>
      <c r="Y114" s="210"/>
      <c r="Z114" s="210"/>
      <c r="AA114" s="181">
        <v>0</v>
      </c>
      <c r="AB114" s="181"/>
      <c r="AC114" s="181"/>
      <c r="AD114" s="181"/>
      <c r="AE114" s="181"/>
      <c r="AF114" s="181"/>
      <c r="AG114" s="181">
        <v>0</v>
      </c>
      <c r="AH114" s="181"/>
      <c r="AI114" s="181"/>
      <c r="AJ114" s="181"/>
      <c r="AK114" s="181"/>
      <c r="AL114" s="181"/>
      <c r="AM114" s="181">
        <v>0</v>
      </c>
      <c r="AN114" s="181"/>
      <c r="AO114" s="181"/>
      <c r="AP114" s="181"/>
      <c r="AQ114" s="181"/>
      <c r="AR114" s="181"/>
      <c r="AS114" s="339">
        <f>AA114+AG114+AM114</f>
        <v>0</v>
      </c>
      <c r="AT114" s="339"/>
      <c r="AU114" s="339"/>
      <c r="AV114" s="339"/>
      <c r="AW114" s="339"/>
      <c r="AX114" s="339"/>
      <c r="BB114" s="108"/>
      <c r="BC114" s="108"/>
      <c r="BD114" s="108"/>
      <c r="BE114" s="108"/>
      <c r="BF114" s="108"/>
      <c r="BG114" s="108"/>
      <c r="BH114" s="108"/>
    </row>
    <row r="115" spans="1:60" s="50" customFormat="1" ht="14.25" customHeight="1">
      <c r="A115" s="362" t="s">
        <v>81</v>
      </c>
      <c r="B115" s="362"/>
      <c r="C115" s="362"/>
      <c r="D115" s="362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56"/>
      <c r="W115" s="403"/>
      <c r="X115" s="404"/>
      <c r="Y115" s="404"/>
      <c r="Z115" s="404"/>
      <c r="AA115" s="181">
        <v>0</v>
      </c>
      <c r="AB115" s="181"/>
      <c r="AC115" s="181"/>
      <c r="AD115" s="181"/>
      <c r="AE115" s="181"/>
      <c r="AF115" s="181"/>
      <c r="AG115" s="181">
        <v>0</v>
      </c>
      <c r="AH115" s="181"/>
      <c r="AI115" s="181"/>
      <c r="AJ115" s="181"/>
      <c r="AK115" s="181"/>
      <c r="AL115" s="181"/>
      <c r="AM115" s="181">
        <v>0</v>
      </c>
      <c r="AN115" s="181"/>
      <c r="AO115" s="181"/>
      <c r="AP115" s="181"/>
      <c r="AQ115" s="181"/>
      <c r="AR115" s="181"/>
      <c r="AS115" s="339">
        <f>AA115+AG115+AM115</f>
        <v>0</v>
      </c>
      <c r="AT115" s="339"/>
      <c r="AU115" s="339"/>
      <c r="AV115" s="339"/>
      <c r="AW115" s="339"/>
      <c r="AX115" s="339"/>
      <c r="BB115" s="108"/>
      <c r="BC115" s="108"/>
      <c r="BD115" s="108"/>
      <c r="BE115" s="108"/>
      <c r="BF115" s="108"/>
      <c r="BG115" s="108"/>
      <c r="BH115" s="108"/>
    </row>
    <row r="116" spans="1:60" s="50" customFormat="1" ht="14.25" customHeight="1">
      <c r="A116" s="419"/>
      <c r="B116" s="525"/>
      <c r="C116" s="525"/>
      <c r="D116" s="525"/>
      <c r="E116" s="525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  <c r="U116" s="525"/>
      <c r="V116" s="526"/>
      <c r="W116" s="484"/>
      <c r="X116" s="527"/>
      <c r="Y116" s="527"/>
      <c r="Z116" s="528"/>
      <c r="AA116" s="375"/>
      <c r="AB116" s="376"/>
      <c r="AC116" s="376"/>
      <c r="AD116" s="376"/>
      <c r="AE116" s="376"/>
      <c r="AF116" s="377"/>
      <c r="AG116" s="375"/>
      <c r="AH116" s="376"/>
      <c r="AI116" s="376"/>
      <c r="AJ116" s="376"/>
      <c r="AK116" s="376"/>
      <c r="AL116" s="377"/>
      <c r="AM116" s="375"/>
      <c r="AN116" s="376"/>
      <c r="AO116" s="376"/>
      <c r="AP116" s="376"/>
      <c r="AQ116" s="376"/>
      <c r="AR116" s="376"/>
      <c r="AS116" s="376"/>
      <c r="AT116" s="376"/>
      <c r="AU116" s="376"/>
      <c r="AV116" s="376"/>
      <c r="AW116" s="376"/>
      <c r="AX116" s="377"/>
      <c r="BB116" s="108"/>
      <c r="BC116" s="108"/>
      <c r="BD116" s="108"/>
      <c r="BE116" s="108"/>
      <c r="BF116" s="108"/>
      <c r="BG116" s="108"/>
      <c r="BH116" s="108"/>
    </row>
    <row r="117" spans="1:60" s="50" customFormat="1" ht="14.25" customHeight="1">
      <c r="A117" s="373" t="s">
        <v>80</v>
      </c>
      <c r="B117" s="373"/>
      <c r="C117" s="373"/>
      <c r="D117" s="373"/>
      <c r="E117" s="373"/>
      <c r="F117" s="373"/>
      <c r="G117" s="373"/>
      <c r="H117" s="373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373"/>
      <c r="V117" s="374"/>
      <c r="W117" s="372"/>
      <c r="X117" s="210"/>
      <c r="Y117" s="210"/>
      <c r="Z117" s="210"/>
      <c r="AA117" s="181">
        <v>0</v>
      </c>
      <c r="AB117" s="181"/>
      <c r="AC117" s="181"/>
      <c r="AD117" s="181"/>
      <c r="AE117" s="181"/>
      <c r="AF117" s="181"/>
      <c r="AG117" s="181">
        <v>0</v>
      </c>
      <c r="AH117" s="181"/>
      <c r="AI117" s="181"/>
      <c r="AJ117" s="181"/>
      <c r="AK117" s="181"/>
      <c r="AL117" s="181"/>
      <c r="AM117" s="181">
        <v>0</v>
      </c>
      <c r="AN117" s="181"/>
      <c r="AO117" s="181"/>
      <c r="AP117" s="181"/>
      <c r="AQ117" s="181"/>
      <c r="AR117" s="181"/>
      <c r="AS117" s="339">
        <f>AA117+AG117+AM117</f>
        <v>0</v>
      </c>
      <c r="AT117" s="339"/>
      <c r="AU117" s="339"/>
      <c r="AV117" s="339"/>
      <c r="AW117" s="339"/>
      <c r="AX117" s="339"/>
      <c r="BB117" s="108"/>
      <c r="BC117" s="108"/>
      <c r="BD117" s="108"/>
      <c r="BE117" s="108"/>
      <c r="BF117" s="108"/>
      <c r="BG117" s="108"/>
      <c r="BH117" s="108"/>
    </row>
    <row r="118" spans="1:60" s="50" customFormat="1" ht="14.25" customHeight="1" thickBot="1">
      <c r="A118" s="182" t="s">
        <v>81</v>
      </c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3"/>
      <c r="W118" s="178"/>
      <c r="X118" s="179"/>
      <c r="Y118" s="179"/>
      <c r="Z118" s="179"/>
      <c r="AA118" s="177">
        <v>0</v>
      </c>
      <c r="AB118" s="177"/>
      <c r="AC118" s="177"/>
      <c r="AD118" s="177"/>
      <c r="AE118" s="177"/>
      <c r="AF118" s="177"/>
      <c r="AG118" s="177">
        <v>0</v>
      </c>
      <c r="AH118" s="177"/>
      <c r="AI118" s="177"/>
      <c r="AJ118" s="177"/>
      <c r="AK118" s="177"/>
      <c r="AL118" s="177"/>
      <c r="AM118" s="177">
        <v>0</v>
      </c>
      <c r="AN118" s="177"/>
      <c r="AO118" s="177"/>
      <c r="AP118" s="177"/>
      <c r="AQ118" s="177"/>
      <c r="AR118" s="177"/>
      <c r="AS118" s="341">
        <f>AA118+AG118+AM118</f>
        <v>0</v>
      </c>
      <c r="AT118" s="341"/>
      <c r="AU118" s="341"/>
      <c r="AV118" s="341"/>
      <c r="AW118" s="341"/>
      <c r="AX118" s="341"/>
      <c r="BB118" s="108"/>
      <c r="BC118" s="108"/>
      <c r="BD118" s="108"/>
      <c r="BE118" s="108"/>
      <c r="BF118" s="108"/>
      <c r="BG118" s="108"/>
      <c r="BH118" s="108"/>
    </row>
    <row r="119" spans="1:60" s="50" customFormat="1" ht="12.75">
      <c r="A119" s="363" t="s">
        <v>83</v>
      </c>
      <c r="B119" s="363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4"/>
      <c r="W119" s="365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  <c r="AP119" s="343"/>
      <c r="AQ119" s="343"/>
      <c r="AR119" s="343"/>
      <c r="AS119" s="343"/>
      <c r="AT119" s="343"/>
      <c r="AU119" s="343"/>
      <c r="AV119" s="343"/>
      <c r="AW119" s="343"/>
      <c r="AX119" s="343"/>
      <c r="BB119" s="108"/>
      <c r="BC119" s="108"/>
      <c r="BD119" s="108"/>
      <c r="BE119" s="108"/>
      <c r="BF119" s="108"/>
      <c r="BG119" s="108"/>
      <c r="BH119" s="108"/>
    </row>
    <row r="120" spans="1:60" s="50" customFormat="1" ht="12.75">
      <c r="A120" s="366" t="s">
        <v>80</v>
      </c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367"/>
      <c r="T120" s="367"/>
      <c r="U120" s="367"/>
      <c r="V120" s="368"/>
      <c r="W120" s="110"/>
      <c r="X120" s="52"/>
      <c r="Y120" s="52"/>
      <c r="Z120" s="109"/>
      <c r="AA120" s="181">
        <v>0</v>
      </c>
      <c r="AB120" s="181"/>
      <c r="AC120" s="181"/>
      <c r="AD120" s="181"/>
      <c r="AE120" s="181"/>
      <c r="AF120" s="181"/>
      <c r="AG120" s="181">
        <v>0</v>
      </c>
      <c r="AH120" s="181"/>
      <c r="AI120" s="181"/>
      <c r="AJ120" s="181"/>
      <c r="AK120" s="181"/>
      <c r="AL120" s="181"/>
      <c r="AM120" s="181">
        <v>0</v>
      </c>
      <c r="AN120" s="181"/>
      <c r="AO120" s="181"/>
      <c r="AP120" s="181"/>
      <c r="AQ120" s="181"/>
      <c r="AR120" s="181"/>
      <c r="AS120" s="339">
        <f>AA120+AG120+AM120</f>
        <v>0</v>
      </c>
      <c r="AT120" s="339"/>
      <c r="AU120" s="339"/>
      <c r="AV120" s="339"/>
      <c r="AW120" s="339"/>
      <c r="AX120" s="339"/>
      <c r="BB120" s="108"/>
      <c r="BC120" s="108"/>
      <c r="BD120" s="108"/>
      <c r="BE120" s="108"/>
      <c r="BF120" s="108"/>
      <c r="BG120" s="108"/>
      <c r="BH120" s="108"/>
    </row>
    <row r="121" spans="1:60" s="50" customFormat="1" ht="12.75">
      <c r="A121" s="356" t="s">
        <v>81</v>
      </c>
      <c r="B121" s="357"/>
      <c r="C121" s="357"/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8"/>
      <c r="W121" s="110"/>
      <c r="X121" s="52"/>
      <c r="Y121" s="52"/>
      <c r="Z121" s="109"/>
      <c r="AA121" s="181">
        <v>0</v>
      </c>
      <c r="AB121" s="181"/>
      <c r="AC121" s="181"/>
      <c r="AD121" s="181"/>
      <c r="AE121" s="181"/>
      <c r="AF121" s="181"/>
      <c r="AG121" s="181">
        <v>0</v>
      </c>
      <c r="AH121" s="181"/>
      <c r="AI121" s="181"/>
      <c r="AJ121" s="181"/>
      <c r="AK121" s="181"/>
      <c r="AL121" s="181"/>
      <c r="AM121" s="181">
        <v>0</v>
      </c>
      <c r="AN121" s="181"/>
      <c r="AO121" s="181"/>
      <c r="AP121" s="181"/>
      <c r="AQ121" s="181"/>
      <c r="AR121" s="181"/>
      <c r="AS121" s="339">
        <f>AA121+AG121+AM121</f>
        <v>0</v>
      </c>
      <c r="AT121" s="339"/>
      <c r="AU121" s="339"/>
      <c r="AV121" s="339"/>
      <c r="AW121" s="339"/>
      <c r="AX121" s="339"/>
      <c r="BB121" s="108"/>
      <c r="BC121" s="108"/>
      <c r="BD121" s="108"/>
      <c r="BE121" s="108"/>
      <c r="BF121" s="108"/>
      <c r="BG121" s="108"/>
      <c r="BH121" s="108"/>
    </row>
    <row r="122" spans="1:60" s="50" customFormat="1" ht="14.25" customHeight="1">
      <c r="A122" s="370"/>
      <c r="B122" s="501"/>
      <c r="C122" s="501"/>
      <c r="D122" s="501"/>
      <c r="E122" s="501"/>
      <c r="F122" s="501"/>
      <c r="G122" s="501"/>
      <c r="H122" s="501"/>
      <c r="I122" s="501"/>
      <c r="J122" s="501"/>
      <c r="K122" s="501"/>
      <c r="L122" s="501"/>
      <c r="M122" s="501"/>
      <c r="N122" s="501"/>
      <c r="O122" s="501"/>
      <c r="P122" s="501"/>
      <c r="Q122" s="501"/>
      <c r="R122" s="501"/>
      <c r="S122" s="501"/>
      <c r="T122" s="501"/>
      <c r="U122" s="501"/>
      <c r="V122" s="502"/>
      <c r="W122" s="507"/>
      <c r="X122" s="478"/>
      <c r="Y122" s="478"/>
      <c r="Z122" s="180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BB122" s="108"/>
      <c r="BC122" s="108"/>
      <c r="BD122" s="108"/>
      <c r="BE122" s="108"/>
      <c r="BF122" s="108"/>
      <c r="BG122" s="108"/>
      <c r="BH122" s="108"/>
    </row>
    <row r="123" spans="1:60" s="50" customFormat="1" ht="12.75">
      <c r="A123" s="366" t="s">
        <v>80</v>
      </c>
      <c r="B123" s="367"/>
      <c r="C123" s="367"/>
      <c r="D123" s="367"/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67"/>
      <c r="R123" s="367"/>
      <c r="S123" s="367"/>
      <c r="T123" s="367"/>
      <c r="U123" s="367"/>
      <c r="V123" s="368"/>
      <c r="W123" s="508"/>
      <c r="X123" s="509"/>
      <c r="Y123" s="509"/>
      <c r="Z123" s="510"/>
      <c r="AA123" s="181">
        <v>0</v>
      </c>
      <c r="AB123" s="181"/>
      <c r="AC123" s="181"/>
      <c r="AD123" s="181"/>
      <c r="AE123" s="181"/>
      <c r="AF123" s="181"/>
      <c r="AG123" s="181">
        <v>0</v>
      </c>
      <c r="AH123" s="181"/>
      <c r="AI123" s="181"/>
      <c r="AJ123" s="181"/>
      <c r="AK123" s="181"/>
      <c r="AL123" s="181"/>
      <c r="AM123" s="181">
        <v>0</v>
      </c>
      <c r="AN123" s="181"/>
      <c r="AO123" s="181"/>
      <c r="AP123" s="181"/>
      <c r="AQ123" s="181"/>
      <c r="AR123" s="181"/>
      <c r="AS123" s="339">
        <f>AA123+AG123+AM123</f>
        <v>0</v>
      </c>
      <c r="AT123" s="339"/>
      <c r="AU123" s="339"/>
      <c r="AV123" s="339"/>
      <c r="AW123" s="339"/>
      <c r="AX123" s="339"/>
      <c r="BB123" s="108"/>
      <c r="BC123" s="108"/>
      <c r="BD123" s="108"/>
      <c r="BE123" s="108"/>
      <c r="BF123" s="108"/>
      <c r="BG123" s="108"/>
      <c r="BH123" s="108"/>
    </row>
    <row r="124" spans="1:60" s="50" customFormat="1" ht="14.25" customHeight="1">
      <c r="A124" s="356" t="s">
        <v>81</v>
      </c>
      <c r="B124" s="357"/>
      <c r="C124" s="357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8"/>
      <c r="W124" s="359"/>
      <c r="X124" s="360"/>
      <c r="Y124" s="360"/>
      <c r="Z124" s="361"/>
      <c r="AA124" s="344">
        <v>0</v>
      </c>
      <c r="AB124" s="345"/>
      <c r="AC124" s="345"/>
      <c r="AD124" s="345"/>
      <c r="AE124" s="345"/>
      <c r="AF124" s="346"/>
      <c r="AG124" s="344">
        <v>0</v>
      </c>
      <c r="AH124" s="345"/>
      <c r="AI124" s="345"/>
      <c r="AJ124" s="345"/>
      <c r="AK124" s="345"/>
      <c r="AL124" s="346"/>
      <c r="AM124" s="344">
        <v>0</v>
      </c>
      <c r="AN124" s="345"/>
      <c r="AO124" s="345"/>
      <c r="AP124" s="345"/>
      <c r="AQ124" s="345"/>
      <c r="AR124" s="346"/>
      <c r="AS124" s="339">
        <f>AA124+AG124+AM124</f>
        <v>0</v>
      </c>
      <c r="AT124" s="339"/>
      <c r="AU124" s="339"/>
      <c r="AV124" s="339"/>
      <c r="AW124" s="339"/>
      <c r="AX124" s="339"/>
      <c r="BB124" s="108"/>
      <c r="BC124" s="108"/>
      <c r="BD124" s="108"/>
      <c r="BE124" s="108"/>
      <c r="BF124" s="108"/>
      <c r="BG124" s="108"/>
      <c r="BH124" s="108"/>
    </row>
    <row r="125" spans="50:60" ht="11.25">
      <c r="AX125" s="90" t="s">
        <v>74</v>
      </c>
      <c r="BB125" s="91"/>
      <c r="BC125" s="91"/>
      <c r="BD125" s="91"/>
      <c r="BE125" s="91"/>
      <c r="BF125" s="91"/>
      <c r="BG125" s="91"/>
      <c r="BH125" s="91"/>
    </row>
    <row r="126" spans="1:60" s="106" customFormat="1" ht="12.75" thickBot="1">
      <c r="A126" s="371">
        <v>1</v>
      </c>
      <c r="B126" s="371"/>
      <c r="C126" s="371"/>
      <c r="D126" s="371"/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  <c r="O126" s="371"/>
      <c r="P126" s="371"/>
      <c r="Q126" s="371"/>
      <c r="R126" s="371"/>
      <c r="S126" s="371"/>
      <c r="T126" s="371"/>
      <c r="U126" s="371"/>
      <c r="V126" s="371"/>
      <c r="W126" s="347">
        <v>2</v>
      </c>
      <c r="X126" s="347"/>
      <c r="Y126" s="347"/>
      <c r="Z126" s="347"/>
      <c r="AA126" s="347">
        <v>3</v>
      </c>
      <c r="AB126" s="347"/>
      <c r="AC126" s="347"/>
      <c r="AD126" s="347"/>
      <c r="AE126" s="347"/>
      <c r="AF126" s="347"/>
      <c r="AG126" s="347">
        <v>4</v>
      </c>
      <c r="AH126" s="347"/>
      <c r="AI126" s="347"/>
      <c r="AJ126" s="347"/>
      <c r="AK126" s="347"/>
      <c r="AL126" s="347"/>
      <c r="AM126" s="347">
        <v>5</v>
      </c>
      <c r="AN126" s="347"/>
      <c r="AO126" s="347"/>
      <c r="AP126" s="347"/>
      <c r="AQ126" s="347"/>
      <c r="AR126" s="347"/>
      <c r="AS126" s="347">
        <v>6</v>
      </c>
      <c r="AT126" s="347"/>
      <c r="AU126" s="347"/>
      <c r="AV126" s="347"/>
      <c r="AW126" s="347"/>
      <c r="AX126" s="347"/>
      <c r="BB126" s="107"/>
      <c r="BC126" s="107"/>
      <c r="BD126" s="107"/>
      <c r="BE126" s="107"/>
      <c r="BF126" s="107"/>
      <c r="BG126" s="107"/>
      <c r="BH126" s="107"/>
    </row>
    <row r="127" spans="1:60" s="50" customFormat="1" ht="12.75">
      <c r="A127" s="405" t="s">
        <v>84</v>
      </c>
      <c r="B127" s="405"/>
      <c r="C127" s="405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405"/>
      <c r="U127" s="405"/>
      <c r="V127" s="406"/>
      <c r="W127" s="365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  <c r="AO127" s="343"/>
      <c r="AP127" s="343"/>
      <c r="AQ127" s="343"/>
      <c r="AR127" s="343"/>
      <c r="AS127" s="343"/>
      <c r="AT127" s="343"/>
      <c r="AU127" s="343"/>
      <c r="AV127" s="343"/>
      <c r="AW127" s="343"/>
      <c r="AX127" s="343"/>
      <c r="BB127" s="108"/>
      <c r="BC127" s="108"/>
      <c r="BD127" s="108"/>
      <c r="BE127" s="108"/>
      <c r="BF127" s="108"/>
      <c r="BG127" s="108"/>
      <c r="BH127" s="108"/>
    </row>
    <row r="128" spans="1:60" s="50" customFormat="1" ht="12.75">
      <c r="A128" s="373" t="s">
        <v>80</v>
      </c>
      <c r="B128" s="373"/>
      <c r="C128" s="373"/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  <c r="S128" s="373"/>
      <c r="T128" s="373"/>
      <c r="U128" s="373"/>
      <c r="V128" s="374"/>
      <c r="W128" s="372"/>
      <c r="X128" s="210"/>
      <c r="Y128" s="210"/>
      <c r="Z128" s="210"/>
      <c r="AA128" s="181">
        <v>0</v>
      </c>
      <c r="AB128" s="181"/>
      <c r="AC128" s="181"/>
      <c r="AD128" s="181"/>
      <c r="AE128" s="181"/>
      <c r="AF128" s="181"/>
      <c r="AG128" s="181">
        <v>0</v>
      </c>
      <c r="AH128" s="181"/>
      <c r="AI128" s="181"/>
      <c r="AJ128" s="181"/>
      <c r="AK128" s="181"/>
      <c r="AL128" s="181"/>
      <c r="AM128" s="181">
        <v>0</v>
      </c>
      <c r="AN128" s="181"/>
      <c r="AO128" s="181"/>
      <c r="AP128" s="181"/>
      <c r="AQ128" s="181"/>
      <c r="AR128" s="181"/>
      <c r="AS128" s="339">
        <f>AA128+AG128+AM128</f>
        <v>0</v>
      </c>
      <c r="AT128" s="339"/>
      <c r="AU128" s="339"/>
      <c r="AV128" s="339"/>
      <c r="AW128" s="339"/>
      <c r="AX128" s="339"/>
      <c r="BB128" s="108"/>
      <c r="BC128" s="108"/>
      <c r="BD128" s="108"/>
      <c r="BE128" s="108"/>
      <c r="BF128" s="108"/>
      <c r="BG128" s="108"/>
      <c r="BH128" s="108"/>
    </row>
    <row r="129" spans="1:60" s="50" customFormat="1" ht="12.75">
      <c r="A129" s="362" t="s">
        <v>81</v>
      </c>
      <c r="B129" s="362"/>
      <c r="C129" s="362"/>
      <c r="D129" s="362"/>
      <c r="E129" s="362"/>
      <c r="F129" s="362"/>
      <c r="G129" s="362"/>
      <c r="H129" s="362"/>
      <c r="I129" s="362"/>
      <c r="J129" s="362"/>
      <c r="K129" s="362"/>
      <c r="L129" s="362"/>
      <c r="M129" s="362"/>
      <c r="N129" s="362"/>
      <c r="O129" s="362"/>
      <c r="P129" s="362"/>
      <c r="Q129" s="362"/>
      <c r="R129" s="362"/>
      <c r="S129" s="362"/>
      <c r="T129" s="362"/>
      <c r="U129" s="362"/>
      <c r="V129" s="356"/>
      <c r="W129" s="372"/>
      <c r="X129" s="210"/>
      <c r="Y129" s="210"/>
      <c r="Z129" s="210"/>
      <c r="AA129" s="181">
        <v>0</v>
      </c>
      <c r="AB129" s="181"/>
      <c r="AC129" s="181"/>
      <c r="AD129" s="181"/>
      <c r="AE129" s="181"/>
      <c r="AF129" s="181"/>
      <c r="AG129" s="181">
        <v>0</v>
      </c>
      <c r="AH129" s="181"/>
      <c r="AI129" s="181"/>
      <c r="AJ129" s="181"/>
      <c r="AK129" s="181"/>
      <c r="AL129" s="181"/>
      <c r="AM129" s="181">
        <v>0</v>
      </c>
      <c r="AN129" s="181"/>
      <c r="AO129" s="181"/>
      <c r="AP129" s="181"/>
      <c r="AQ129" s="181"/>
      <c r="AR129" s="181"/>
      <c r="AS129" s="339">
        <f>AA129+AG129+AM129</f>
        <v>0</v>
      </c>
      <c r="AT129" s="339"/>
      <c r="AU129" s="339"/>
      <c r="AV129" s="339"/>
      <c r="AW129" s="339"/>
      <c r="AX129" s="339"/>
      <c r="BB129" s="108"/>
      <c r="BC129" s="108"/>
      <c r="BD129" s="108"/>
      <c r="BE129" s="108"/>
      <c r="BF129" s="108"/>
      <c r="BG129" s="108"/>
      <c r="BH129" s="108"/>
    </row>
    <row r="130" spans="1:60" s="50" customFormat="1" ht="14.25" customHeight="1">
      <c r="A130" s="369"/>
      <c r="B130" s="369"/>
      <c r="C130" s="369"/>
      <c r="D130" s="369"/>
      <c r="E130" s="369"/>
      <c r="F130" s="369"/>
      <c r="G130" s="369"/>
      <c r="H130" s="369"/>
      <c r="I130" s="369"/>
      <c r="J130" s="369"/>
      <c r="K130" s="369"/>
      <c r="L130" s="369"/>
      <c r="M130" s="369"/>
      <c r="N130" s="369"/>
      <c r="O130" s="369"/>
      <c r="P130" s="369"/>
      <c r="Q130" s="369"/>
      <c r="R130" s="369"/>
      <c r="S130" s="369"/>
      <c r="T130" s="369"/>
      <c r="U130" s="369"/>
      <c r="V130" s="370"/>
      <c r="W130" s="372"/>
      <c r="X130" s="210"/>
      <c r="Y130" s="210"/>
      <c r="Z130" s="210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  <c r="AO130" s="342"/>
      <c r="AP130" s="342"/>
      <c r="AQ130" s="342"/>
      <c r="AR130" s="342"/>
      <c r="AS130" s="342"/>
      <c r="AT130" s="342"/>
      <c r="AU130" s="342"/>
      <c r="AV130" s="342"/>
      <c r="AW130" s="342"/>
      <c r="AX130" s="342"/>
      <c r="BB130" s="108"/>
      <c r="BC130" s="108"/>
      <c r="BD130" s="108"/>
      <c r="BE130" s="108"/>
      <c r="BF130" s="108"/>
      <c r="BG130" s="108"/>
      <c r="BH130" s="108"/>
    </row>
    <row r="131" spans="1:60" s="50" customFormat="1" ht="12.75">
      <c r="A131" s="373" t="s">
        <v>80</v>
      </c>
      <c r="B131" s="373"/>
      <c r="C131" s="373"/>
      <c r="D131" s="373"/>
      <c r="E131" s="373"/>
      <c r="F131" s="373"/>
      <c r="G131" s="373"/>
      <c r="H131" s="373"/>
      <c r="I131" s="373"/>
      <c r="J131" s="373"/>
      <c r="K131" s="373"/>
      <c r="L131" s="373"/>
      <c r="M131" s="373"/>
      <c r="N131" s="373"/>
      <c r="O131" s="373"/>
      <c r="P131" s="373"/>
      <c r="Q131" s="373"/>
      <c r="R131" s="373"/>
      <c r="S131" s="373"/>
      <c r="T131" s="373"/>
      <c r="U131" s="373"/>
      <c r="V131" s="374"/>
      <c r="W131" s="372"/>
      <c r="X131" s="210"/>
      <c r="Y131" s="210"/>
      <c r="Z131" s="210"/>
      <c r="AA131" s="181">
        <v>0</v>
      </c>
      <c r="AB131" s="181"/>
      <c r="AC131" s="181"/>
      <c r="AD131" s="181"/>
      <c r="AE131" s="181"/>
      <c r="AF131" s="181"/>
      <c r="AG131" s="181">
        <v>0</v>
      </c>
      <c r="AH131" s="181"/>
      <c r="AI131" s="181"/>
      <c r="AJ131" s="181"/>
      <c r="AK131" s="181"/>
      <c r="AL131" s="181"/>
      <c r="AM131" s="181">
        <v>0</v>
      </c>
      <c r="AN131" s="181"/>
      <c r="AO131" s="181"/>
      <c r="AP131" s="181"/>
      <c r="AQ131" s="181"/>
      <c r="AR131" s="181"/>
      <c r="AS131" s="339">
        <f>AA131+AG131+AM131</f>
        <v>0</v>
      </c>
      <c r="AT131" s="339"/>
      <c r="AU131" s="339"/>
      <c r="AV131" s="339"/>
      <c r="AW131" s="339"/>
      <c r="AX131" s="339"/>
      <c r="BB131" s="108"/>
      <c r="BC131" s="108"/>
      <c r="BD131" s="108"/>
      <c r="BE131" s="108"/>
      <c r="BF131" s="108"/>
      <c r="BG131" s="108"/>
      <c r="BH131" s="108"/>
    </row>
    <row r="132" spans="1:60" s="50" customFormat="1" ht="14.25" customHeight="1">
      <c r="A132" s="362" t="s">
        <v>81</v>
      </c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  <c r="Q132" s="362"/>
      <c r="R132" s="362"/>
      <c r="S132" s="362"/>
      <c r="T132" s="362"/>
      <c r="U132" s="362"/>
      <c r="V132" s="356"/>
      <c r="W132" s="403"/>
      <c r="X132" s="404"/>
      <c r="Y132" s="404"/>
      <c r="Z132" s="404"/>
      <c r="AA132" s="181">
        <v>0</v>
      </c>
      <c r="AB132" s="181"/>
      <c r="AC132" s="181"/>
      <c r="AD132" s="181"/>
      <c r="AE132" s="181"/>
      <c r="AF132" s="181"/>
      <c r="AG132" s="181">
        <v>0</v>
      </c>
      <c r="AH132" s="181"/>
      <c r="AI132" s="181"/>
      <c r="AJ132" s="181"/>
      <c r="AK132" s="181"/>
      <c r="AL132" s="181"/>
      <c r="AM132" s="181">
        <v>0</v>
      </c>
      <c r="AN132" s="181"/>
      <c r="AO132" s="181"/>
      <c r="AP132" s="181"/>
      <c r="AQ132" s="181"/>
      <c r="AR132" s="181"/>
      <c r="AS132" s="339">
        <f>AA132+AG132+AM132</f>
        <v>0</v>
      </c>
      <c r="AT132" s="339"/>
      <c r="AU132" s="339"/>
      <c r="AV132" s="339"/>
      <c r="AW132" s="339"/>
      <c r="AX132" s="339"/>
      <c r="BB132" s="108"/>
      <c r="BC132" s="108"/>
      <c r="BD132" s="108"/>
      <c r="BE132" s="108"/>
      <c r="BF132" s="108"/>
      <c r="BG132" s="108"/>
      <c r="BH132" s="108"/>
    </row>
    <row r="133" spans="23:60" s="97" customFormat="1" ht="8.25"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BB133" s="100"/>
      <c r="BC133" s="100"/>
      <c r="BD133" s="100"/>
      <c r="BE133" s="100"/>
      <c r="BF133" s="100"/>
      <c r="BG133" s="100"/>
      <c r="BH133" s="100"/>
    </row>
    <row r="134" spans="1:60" s="79" customFormat="1" ht="15">
      <c r="A134" s="378" t="s">
        <v>17</v>
      </c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  <c r="AA134" s="378"/>
      <c r="AB134" s="378"/>
      <c r="AC134" s="378"/>
      <c r="AD134" s="378"/>
      <c r="AE134" s="378"/>
      <c r="AF134" s="378"/>
      <c r="AG134" s="378"/>
      <c r="AH134" s="378"/>
      <c r="AI134" s="378"/>
      <c r="AJ134" s="378"/>
      <c r="AK134" s="378"/>
      <c r="AL134" s="378"/>
      <c r="AM134" s="378"/>
      <c r="AN134" s="378"/>
      <c r="AO134" s="378"/>
      <c r="AP134" s="378"/>
      <c r="AQ134" s="378"/>
      <c r="AR134" s="378"/>
      <c r="AS134" s="378"/>
      <c r="AT134" s="378"/>
      <c r="AU134" s="378"/>
      <c r="AV134" s="378"/>
      <c r="AW134" s="378"/>
      <c r="AX134" s="378"/>
      <c r="BB134" s="101"/>
      <c r="BC134" s="101"/>
      <c r="BD134" s="101"/>
      <c r="BE134" s="101"/>
      <c r="BF134" s="101"/>
      <c r="BG134" s="101"/>
      <c r="BH134" s="101"/>
    </row>
    <row r="135" spans="1:60" s="80" customFormat="1" ht="4.5" customHeight="1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BB135" s="112"/>
      <c r="BC135" s="112"/>
      <c r="BD135" s="112"/>
      <c r="BE135" s="112"/>
      <c r="BF135" s="112"/>
      <c r="BG135" s="112"/>
      <c r="BH135" s="112"/>
    </row>
    <row r="136" spans="1:60" s="61" customFormat="1" ht="12">
      <c r="A136" s="428" t="s">
        <v>33</v>
      </c>
      <c r="B136" s="429"/>
      <c r="C136" s="429"/>
      <c r="D136" s="429"/>
      <c r="E136" s="429"/>
      <c r="F136" s="429"/>
      <c r="G136" s="429"/>
      <c r="H136" s="429"/>
      <c r="I136" s="429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30"/>
      <c r="W136" s="462" t="s">
        <v>30</v>
      </c>
      <c r="X136" s="463"/>
      <c r="Y136" s="463"/>
      <c r="Z136" s="463"/>
      <c r="AA136" s="463"/>
      <c r="AB136" s="463"/>
      <c r="AC136" s="463"/>
      <c r="AD136" s="463"/>
      <c r="AE136" s="463"/>
      <c r="AF136" s="463"/>
      <c r="AG136" s="463"/>
      <c r="AH136" s="463"/>
      <c r="AI136" s="463"/>
      <c r="AJ136" s="463"/>
      <c r="AK136" s="462" t="s">
        <v>85</v>
      </c>
      <c r="AL136" s="463"/>
      <c r="AM136" s="463"/>
      <c r="AN136" s="463"/>
      <c r="AO136" s="463"/>
      <c r="AP136" s="463"/>
      <c r="AQ136" s="463"/>
      <c r="AR136" s="463"/>
      <c r="AS136" s="463"/>
      <c r="AT136" s="463"/>
      <c r="AU136" s="463"/>
      <c r="AV136" s="463"/>
      <c r="AW136" s="463"/>
      <c r="AX136" s="463"/>
      <c r="BB136" s="85"/>
      <c r="BC136" s="85"/>
      <c r="BD136" s="85"/>
      <c r="BE136" s="85"/>
      <c r="BF136" s="85"/>
      <c r="BG136" s="85"/>
      <c r="BH136" s="85"/>
    </row>
    <row r="137" spans="1:60" s="61" customFormat="1" ht="12">
      <c r="A137" s="418" t="s">
        <v>34</v>
      </c>
      <c r="B137" s="418"/>
      <c r="C137" s="418"/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 t="s">
        <v>35</v>
      </c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  <c r="AD137" s="418"/>
      <c r="AE137" s="418"/>
      <c r="AF137" s="418"/>
      <c r="AG137" s="418"/>
      <c r="AH137" s="418"/>
      <c r="AI137" s="418"/>
      <c r="AJ137" s="418"/>
      <c r="AK137" s="418"/>
      <c r="AL137" s="418"/>
      <c r="AM137" s="418"/>
      <c r="AN137" s="418"/>
      <c r="AO137" s="418"/>
      <c r="AP137" s="418"/>
      <c r="AQ137" s="418"/>
      <c r="AR137" s="418"/>
      <c r="AS137" s="418"/>
      <c r="AT137" s="418"/>
      <c r="AU137" s="418"/>
      <c r="AV137" s="418"/>
      <c r="AW137" s="418"/>
      <c r="AX137" s="418"/>
      <c r="BB137" s="85"/>
      <c r="BC137" s="85"/>
      <c r="BD137" s="85"/>
      <c r="BE137" s="85"/>
      <c r="BF137" s="85"/>
      <c r="BG137" s="85"/>
      <c r="BH137" s="85"/>
    </row>
    <row r="138" spans="1:60" s="61" customFormat="1" ht="12.75" thickBot="1">
      <c r="A138" s="386">
        <v>1</v>
      </c>
      <c r="B138" s="386"/>
      <c r="C138" s="386"/>
      <c r="D138" s="386"/>
      <c r="E138" s="386"/>
      <c r="F138" s="386"/>
      <c r="G138" s="386"/>
      <c r="H138" s="386"/>
      <c r="I138" s="386"/>
      <c r="J138" s="386"/>
      <c r="K138" s="386"/>
      <c r="L138" s="386"/>
      <c r="M138" s="386"/>
      <c r="N138" s="386"/>
      <c r="O138" s="386"/>
      <c r="P138" s="386"/>
      <c r="Q138" s="386"/>
      <c r="R138" s="386"/>
      <c r="S138" s="386">
        <v>2</v>
      </c>
      <c r="T138" s="386"/>
      <c r="U138" s="386"/>
      <c r="V138" s="386"/>
      <c r="W138" s="386">
        <v>3</v>
      </c>
      <c r="X138" s="386"/>
      <c r="Y138" s="386"/>
      <c r="Z138" s="386"/>
      <c r="AA138" s="386"/>
      <c r="AB138" s="386"/>
      <c r="AC138" s="386"/>
      <c r="AD138" s="386"/>
      <c r="AE138" s="386"/>
      <c r="AF138" s="386"/>
      <c r="AG138" s="386"/>
      <c r="AH138" s="386"/>
      <c r="AI138" s="386"/>
      <c r="AJ138" s="386"/>
      <c r="AK138" s="386">
        <v>4</v>
      </c>
      <c r="AL138" s="386"/>
      <c r="AM138" s="386"/>
      <c r="AN138" s="386"/>
      <c r="AO138" s="386"/>
      <c r="AP138" s="386"/>
      <c r="AQ138" s="386"/>
      <c r="AR138" s="386"/>
      <c r="AS138" s="386"/>
      <c r="AT138" s="386"/>
      <c r="AU138" s="386"/>
      <c r="AV138" s="386"/>
      <c r="AW138" s="386"/>
      <c r="AX138" s="386"/>
      <c r="BB138" s="85"/>
      <c r="BC138" s="85"/>
      <c r="BD138" s="85"/>
      <c r="BE138" s="85"/>
      <c r="BF138" s="85"/>
      <c r="BG138" s="85"/>
      <c r="BH138" s="85"/>
    </row>
    <row r="139" spans="1:60" s="113" customFormat="1" ht="15" customHeight="1" thickBot="1">
      <c r="A139" s="434" t="s">
        <v>20</v>
      </c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67"/>
      <c r="S139" s="465" t="s">
        <v>51</v>
      </c>
      <c r="T139" s="466"/>
      <c r="U139" s="466"/>
      <c r="V139" s="466"/>
      <c r="W139" s="464">
        <v>0</v>
      </c>
      <c r="X139" s="464"/>
      <c r="Y139" s="464"/>
      <c r="Z139" s="464"/>
      <c r="AA139" s="464"/>
      <c r="AB139" s="464"/>
      <c r="AC139" s="464"/>
      <c r="AD139" s="464"/>
      <c r="AE139" s="464"/>
      <c r="AF139" s="464"/>
      <c r="AG139" s="464"/>
      <c r="AH139" s="464"/>
      <c r="AI139" s="464"/>
      <c r="AJ139" s="464"/>
      <c r="AK139" s="464">
        <v>0</v>
      </c>
      <c r="AL139" s="464"/>
      <c r="AM139" s="464"/>
      <c r="AN139" s="464"/>
      <c r="AO139" s="464"/>
      <c r="AP139" s="464"/>
      <c r="AQ139" s="464"/>
      <c r="AR139" s="464"/>
      <c r="AS139" s="464"/>
      <c r="AT139" s="464"/>
      <c r="AU139" s="464"/>
      <c r="AV139" s="464"/>
      <c r="AW139" s="464"/>
      <c r="AX139" s="486"/>
      <c r="BB139" s="114"/>
      <c r="BC139" s="114"/>
      <c r="BD139" s="114"/>
      <c r="BE139" s="114"/>
      <c r="BF139" s="114"/>
      <c r="BG139" s="114"/>
      <c r="BH139" s="114"/>
    </row>
    <row r="140" spans="1:60" s="61" customFormat="1" ht="12">
      <c r="A140" s="468"/>
      <c r="B140" s="469"/>
      <c r="C140" s="469"/>
      <c r="D140" s="469"/>
      <c r="E140" s="469"/>
      <c r="F140" s="469"/>
      <c r="G140" s="469"/>
      <c r="H140" s="469"/>
      <c r="I140" s="469"/>
      <c r="J140" s="469"/>
      <c r="K140" s="469"/>
      <c r="L140" s="469"/>
      <c r="M140" s="469"/>
      <c r="N140" s="469"/>
      <c r="O140" s="469"/>
      <c r="P140" s="469"/>
      <c r="Q140" s="469"/>
      <c r="R140" s="470"/>
      <c r="S140" s="415"/>
      <c r="T140" s="416"/>
      <c r="U140" s="416"/>
      <c r="V140" s="417"/>
      <c r="W140" s="327" t="s">
        <v>18</v>
      </c>
      <c r="X140" s="327"/>
      <c r="Y140" s="327"/>
      <c r="Z140" s="327"/>
      <c r="AA140" s="327"/>
      <c r="AB140" s="327"/>
      <c r="AC140" s="327"/>
      <c r="AD140" s="327"/>
      <c r="AE140" s="327"/>
      <c r="AF140" s="327"/>
      <c r="AG140" s="327"/>
      <c r="AH140" s="327"/>
      <c r="AI140" s="327"/>
      <c r="AJ140" s="327"/>
      <c r="AK140" s="327" t="s">
        <v>19</v>
      </c>
      <c r="AL140" s="327"/>
      <c r="AM140" s="327"/>
      <c r="AN140" s="327"/>
      <c r="AO140" s="327"/>
      <c r="AP140" s="327"/>
      <c r="AQ140" s="327"/>
      <c r="AR140" s="327"/>
      <c r="AS140" s="327"/>
      <c r="AT140" s="327"/>
      <c r="AU140" s="327"/>
      <c r="AV140" s="327"/>
      <c r="AW140" s="327"/>
      <c r="AX140" s="327"/>
      <c r="BB140" s="85"/>
      <c r="BC140" s="85"/>
      <c r="BD140" s="85"/>
      <c r="BE140" s="85"/>
      <c r="BF140" s="85"/>
      <c r="BG140" s="85"/>
      <c r="BH140" s="85"/>
    </row>
    <row r="141" spans="1:60" s="61" customFormat="1" ht="12">
      <c r="A141" s="412"/>
      <c r="B141" s="413"/>
      <c r="C141" s="413"/>
      <c r="D141" s="413"/>
      <c r="E141" s="413"/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4"/>
      <c r="S141" s="415"/>
      <c r="T141" s="416"/>
      <c r="U141" s="416"/>
      <c r="V141" s="417"/>
      <c r="W141" s="386" t="s">
        <v>87</v>
      </c>
      <c r="X141" s="386"/>
      <c r="Y141" s="386"/>
      <c r="Z141" s="386"/>
      <c r="AA141" s="386"/>
      <c r="AB141" s="386"/>
      <c r="AC141" s="386"/>
      <c r="AD141" s="386" t="s">
        <v>88</v>
      </c>
      <c r="AE141" s="386"/>
      <c r="AF141" s="386"/>
      <c r="AG141" s="386"/>
      <c r="AH141" s="386"/>
      <c r="AI141" s="386"/>
      <c r="AJ141" s="386"/>
      <c r="AK141" s="386" t="s">
        <v>87</v>
      </c>
      <c r="AL141" s="386"/>
      <c r="AM141" s="386"/>
      <c r="AN141" s="386"/>
      <c r="AO141" s="386"/>
      <c r="AP141" s="386"/>
      <c r="AQ141" s="386"/>
      <c r="AR141" s="386" t="s">
        <v>88</v>
      </c>
      <c r="AS141" s="386"/>
      <c r="AT141" s="386"/>
      <c r="AU141" s="386"/>
      <c r="AV141" s="386"/>
      <c r="AW141" s="386"/>
      <c r="AX141" s="386"/>
      <c r="BB141" s="85"/>
      <c r="BC141" s="85"/>
      <c r="BD141" s="85"/>
      <c r="BE141" s="85"/>
      <c r="BF141" s="85"/>
      <c r="BG141" s="85"/>
      <c r="BH141" s="85"/>
    </row>
    <row r="142" spans="1:60" s="61" customFormat="1" ht="12">
      <c r="A142" s="412"/>
      <c r="B142" s="413"/>
      <c r="C142" s="413"/>
      <c r="D142" s="413"/>
      <c r="E142" s="413"/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4"/>
      <c r="S142" s="415"/>
      <c r="T142" s="416"/>
      <c r="U142" s="416"/>
      <c r="V142" s="417"/>
      <c r="W142" s="327" t="s">
        <v>16</v>
      </c>
      <c r="X142" s="327"/>
      <c r="Y142" s="327"/>
      <c r="Z142" s="327"/>
      <c r="AA142" s="327"/>
      <c r="AB142" s="327"/>
      <c r="AC142" s="327"/>
      <c r="AD142" s="327" t="s">
        <v>29</v>
      </c>
      <c r="AE142" s="327"/>
      <c r="AF142" s="327"/>
      <c r="AG142" s="327"/>
      <c r="AH142" s="327"/>
      <c r="AI142" s="327"/>
      <c r="AJ142" s="327"/>
      <c r="AK142" s="327" t="s">
        <v>16</v>
      </c>
      <c r="AL142" s="327"/>
      <c r="AM142" s="327"/>
      <c r="AN142" s="327"/>
      <c r="AO142" s="327"/>
      <c r="AP142" s="327"/>
      <c r="AQ142" s="327"/>
      <c r="AR142" s="327" t="s">
        <v>29</v>
      </c>
      <c r="AS142" s="327"/>
      <c r="AT142" s="327"/>
      <c r="AU142" s="327"/>
      <c r="AV142" s="327"/>
      <c r="AW142" s="327"/>
      <c r="AX142" s="327"/>
      <c r="BB142" s="85"/>
      <c r="BC142" s="85"/>
      <c r="BD142" s="85"/>
      <c r="BE142" s="85"/>
      <c r="BF142" s="85"/>
      <c r="BG142" s="85"/>
      <c r="BH142" s="85"/>
    </row>
    <row r="143" spans="1:60" s="61" customFormat="1" ht="12.75" thickBot="1">
      <c r="A143" s="412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4"/>
      <c r="S143" s="415"/>
      <c r="T143" s="416"/>
      <c r="U143" s="416"/>
      <c r="V143" s="417"/>
      <c r="W143" s="386">
        <v>3</v>
      </c>
      <c r="X143" s="386"/>
      <c r="Y143" s="386"/>
      <c r="Z143" s="386"/>
      <c r="AA143" s="386"/>
      <c r="AB143" s="386"/>
      <c r="AC143" s="386"/>
      <c r="AD143" s="386">
        <v>4</v>
      </c>
      <c r="AE143" s="386"/>
      <c r="AF143" s="386"/>
      <c r="AG143" s="386"/>
      <c r="AH143" s="386"/>
      <c r="AI143" s="386"/>
      <c r="AJ143" s="386"/>
      <c r="AK143" s="386">
        <v>5</v>
      </c>
      <c r="AL143" s="386"/>
      <c r="AM143" s="386"/>
      <c r="AN143" s="386"/>
      <c r="AO143" s="386"/>
      <c r="AP143" s="386"/>
      <c r="AQ143" s="386"/>
      <c r="AR143" s="386">
        <v>6</v>
      </c>
      <c r="AS143" s="386"/>
      <c r="AT143" s="386"/>
      <c r="AU143" s="386"/>
      <c r="AV143" s="386"/>
      <c r="AW143" s="386"/>
      <c r="AX143" s="386"/>
      <c r="BB143" s="85"/>
      <c r="BC143" s="85"/>
      <c r="BD143" s="85"/>
      <c r="BE143" s="85"/>
      <c r="BF143" s="85"/>
      <c r="BG143" s="85"/>
      <c r="BH143" s="85"/>
    </row>
    <row r="144" spans="1:60" s="113" customFormat="1" ht="12.75">
      <c r="A144" s="434" t="s">
        <v>21</v>
      </c>
      <c r="B144" s="435"/>
      <c r="C144" s="435"/>
      <c r="D144" s="435"/>
      <c r="E144" s="435"/>
      <c r="F144" s="435"/>
      <c r="G144" s="435"/>
      <c r="H144" s="435"/>
      <c r="I144" s="435"/>
      <c r="J144" s="435"/>
      <c r="K144" s="435"/>
      <c r="L144" s="435"/>
      <c r="M144" s="435"/>
      <c r="N144" s="435"/>
      <c r="O144" s="435"/>
      <c r="P144" s="435"/>
      <c r="Q144" s="435"/>
      <c r="R144" s="436"/>
      <c r="S144" s="471"/>
      <c r="T144" s="472"/>
      <c r="U144" s="472"/>
      <c r="V144" s="473"/>
      <c r="W144" s="457">
        <v>0</v>
      </c>
      <c r="X144" s="457"/>
      <c r="Y144" s="457"/>
      <c r="Z144" s="457"/>
      <c r="AA144" s="457"/>
      <c r="AB144" s="457"/>
      <c r="AC144" s="457"/>
      <c r="AD144" s="457">
        <v>0</v>
      </c>
      <c r="AE144" s="457"/>
      <c r="AF144" s="457"/>
      <c r="AG144" s="457"/>
      <c r="AH144" s="457"/>
      <c r="AI144" s="457"/>
      <c r="AJ144" s="457"/>
      <c r="AK144" s="457">
        <v>0</v>
      </c>
      <c r="AL144" s="457"/>
      <c r="AM144" s="457"/>
      <c r="AN144" s="457"/>
      <c r="AO144" s="457"/>
      <c r="AP144" s="457"/>
      <c r="AQ144" s="457"/>
      <c r="AR144" s="480">
        <v>0</v>
      </c>
      <c r="AS144" s="480"/>
      <c r="AT144" s="480"/>
      <c r="AU144" s="480"/>
      <c r="AV144" s="480"/>
      <c r="AW144" s="480"/>
      <c r="AX144" s="481"/>
      <c r="BB144" s="114"/>
      <c r="BC144" s="114"/>
      <c r="BD144" s="114"/>
      <c r="BE144" s="114"/>
      <c r="BF144" s="114"/>
      <c r="BG144" s="114"/>
      <c r="BH144" s="114"/>
    </row>
    <row r="145" spans="1:60" s="113" customFormat="1" ht="12.75">
      <c r="A145" s="437" t="s">
        <v>22</v>
      </c>
      <c r="B145" s="438"/>
      <c r="C145" s="438"/>
      <c r="D145" s="438"/>
      <c r="E145" s="438"/>
      <c r="F145" s="438"/>
      <c r="G145" s="438"/>
      <c r="H145" s="438"/>
      <c r="I145" s="438"/>
      <c r="J145" s="438"/>
      <c r="K145" s="438"/>
      <c r="L145" s="438"/>
      <c r="M145" s="438"/>
      <c r="N145" s="438"/>
      <c r="O145" s="438"/>
      <c r="P145" s="438"/>
      <c r="Q145" s="438"/>
      <c r="R145" s="439"/>
      <c r="S145" s="425"/>
      <c r="T145" s="426"/>
      <c r="U145" s="426"/>
      <c r="V145" s="427"/>
      <c r="W145" s="458"/>
      <c r="X145" s="458"/>
      <c r="Y145" s="458"/>
      <c r="Z145" s="458"/>
      <c r="AA145" s="458"/>
      <c r="AB145" s="458"/>
      <c r="AC145" s="458"/>
      <c r="AD145" s="458"/>
      <c r="AE145" s="458"/>
      <c r="AF145" s="458"/>
      <c r="AG145" s="458"/>
      <c r="AH145" s="458"/>
      <c r="AI145" s="458"/>
      <c r="AJ145" s="458"/>
      <c r="AK145" s="458"/>
      <c r="AL145" s="458"/>
      <c r="AM145" s="458"/>
      <c r="AN145" s="458"/>
      <c r="AO145" s="458"/>
      <c r="AP145" s="458"/>
      <c r="AQ145" s="458"/>
      <c r="AR145" s="482"/>
      <c r="AS145" s="482"/>
      <c r="AT145" s="482"/>
      <c r="AU145" s="482"/>
      <c r="AV145" s="482"/>
      <c r="AW145" s="482"/>
      <c r="AX145" s="483"/>
      <c r="BB145" s="114"/>
      <c r="BC145" s="114"/>
      <c r="BD145" s="114"/>
      <c r="BE145" s="114"/>
      <c r="BF145" s="114"/>
      <c r="BG145" s="114"/>
      <c r="BH145" s="114"/>
    </row>
    <row r="146" spans="1:60" s="113" customFormat="1" ht="12.75">
      <c r="A146" s="437" t="s">
        <v>23</v>
      </c>
      <c r="B146" s="438"/>
      <c r="C146" s="438"/>
      <c r="D146" s="438"/>
      <c r="E146" s="438"/>
      <c r="F146" s="438"/>
      <c r="G146" s="438"/>
      <c r="H146" s="438"/>
      <c r="I146" s="438"/>
      <c r="J146" s="438"/>
      <c r="K146" s="438"/>
      <c r="L146" s="438"/>
      <c r="M146" s="438"/>
      <c r="N146" s="438"/>
      <c r="O146" s="438"/>
      <c r="P146" s="438"/>
      <c r="Q146" s="438"/>
      <c r="R146" s="439"/>
      <c r="S146" s="425" t="s">
        <v>177</v>
      </c>
      <c r="T146" s="426"/>
      <c r="U146" s="426"/>
      <c r="V146" s="427"/>
      <c r="W146" s="458"/>
      <c r="X146" s="458"/>
      <c r="Y146" s="458"/>
      <c r="Z146" s="458"/>
      <c r="AA146" s="458"/>
      <c r="AB146" s="458"/>
      <c r="AC146" s="458"/>
      <c r="AD146" s="458"/>
      <c r="AE146" s="458"/>
      <c r="AF146" s="458"/>
      <c r="AG146" s="458"/>
      <c r="AH146" s="458"/>
      <c r="AI146" s="458"/>
      <c r="AJ146" s="458"/>
      <c r="AK146" s="458"/>
      <c r="AL146" s="458"/>
      <c r="AM146" s="458"/>
      <c r="AN146" s="458"/>
      <c r="AO146" s="458"/>
      <c r="AP146" s="458"/>
      <c r="AQ146" s="458"/>
      <c r="AR146" s="482"/>
      <c r="AS146" s="482"/>
      <c r="AT146" s="482"/>
      <c r="AU146" s="482"/>
      <c r="AV146" s="482"/>
      <c r="AW146" s="482"/>
      <c r="AX146" s="483"/>
      <c r="BB146" s="114"/>
      <c r="BC146" s="114"/>
      <c r="BD146" s="114"/>
      <c r="BE146" s="114"/>
      <c r="BF146" s="114"/>
      <c r="BG146" s="114"/>
      <c r="BH146" s="114"/>
    </row>
    <row r="147" spans="1:60" s="113" customFormat="1" ht="12.75">
      <c r="A147" s="460" t="s">
        <v>14</v>
      </c>
      <c r="B147" s="461"/>
      <c r="C147" s="461"/>
      <c r="D147" s="461"/>
      <c r="E147" s="461"/>
      <c r="F147" s="461"/>
      <c r="G147" s="461"/>
      <c r="H147" s="461"/>
      <c r="I147" s="461"/>
      <c r="J147" s="461"/>
      <c r="K147" s="461"/>
      <c r="L147" s="461"/>
      <c r="M147" s="461"/>
      <c r="N147" s="461"/>
      <c r="O147" s="461"/>
      <c r="P147" s="461"/>
      <c r="Q147" s="461"/>
      <c r="R147" s="461"/>
      <c r="S147" s="431"/>
      <c r="T147" s="432"/>
      <c r="U147" s="432"/>
      <c r="V147" s="433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484"/>
      <c r="AS147" s="484"/>
      <c r="AT147" s="484"/>
      <c r="AU147" s="484"/>
      <c r="AV147" s="484"/>
      <c r="AW147" s="484"/>
      <c r="AX147" s="485"/>
      <c r="BB147" s="114"/>
      <c r="BC147" s="114"/>
      <c r="BD147" s="114"/>
      <c r="BE147" s="114"/>
      <c r="BF147" s="114"/>
      <c r="BG147" s="114"/>
      <c r="BH147" s="114"/>
    </row>
    <row r="148" spans="1:60" s="113" customFormat="1" ht="15" customHeight="1">
      <c r="A148" s="419"/>
      <c r="B148" s="420"/>
      <c r="C148" s="420"/>
      <c r="D148" s="420"/>
      <c r="E148" s="420"/>
      <c r="F148" s="420"/>
      <c r="G148" s="420"/>
      <c r="H148" s="420"/>
      <c r="I148" s="420"/>
      <c r="J148" s="420"/>
      <c r="K148" s="420"/>
      <c r="L148" s="420"/>
      <c r="M148" s="420"/>
      <c r="N148" s="420"/>
      <c r="O148" s="420"/>
      <c r="P148" s="420"/>
      <c r="Q148" s="420"/>
      <c r="R148" s="459"/>
      <c r="S148" s="474"/>
      <c r="T148" s="423"/>
      <c r="U148" s="423"/>
      <c r="V148" s="424"/>
      <c r="W148" s="181">
        <v>0</v>
      </c>
      <c r="X148" s="181"/>
      <c r="Y148" s="181"/>
      <c r="Z148" s="181"/>
      <c r="AA148" s="181"/>
      <c r="AB148" s="181"/>
      <c r="AC148" s="181"/>
      <c r="AD148" s="181">
        <v>0</v>
      </c>
      <c r="AE148" s="181"/>
      <c r="AF148" s="181"/>
      <c r="AG148" s="181"/>
      <c r="AH148" s="181"/>
      <c r="AI148" s="181"/>
      <c r="AJ148" s="181"/>
      <c r="AK148" s="181">
        <v>0</v>
      </c>
      <c r="AL148" s="181"/>
      <c r="AM148" s="181"/>
      <c r="AN148" s="181"/>
      <c r="AO148" s="181"/>
      <c r="AP148" s="181"/>
      <c r="AQ148" s="181"/>
      <c r="AR148" s="475">
        <v>0</v>
      </c>
      <c r="AS148" s="476"/>
      <c r="AT148" s="476"/>
      <c r="AU148" s="476"/>
      <c r="AV148" s="476"/>
      <c r="AW148" s="476"/>
      <c r="AX148" s="477"/>
      <c r="BB148" s="114"/>
      <c r="BC148" s="114"/>
      <c r="BD148" s="114"/>
      <c r="BE148" s="114"/>
      <c r="BF148" s="114"/>
      <c r="BG148" s="114"/>
      <c r="BH148" s="114"/>
    </row>
    <row r="149" spans="1:60" s="113" customFormat="1" ht="12.75">
      <c r="A149" s="409" t="s">
        <v>86</v>
      </c>
      <c r="B149" s="410"/>
      <c r="C149" s="410"/>
      <c r="D149" s="410"/>
      <c r="E149" s="410"/>
      <c r="F149" s="410"/>
      <c r="G149" s="410"/>
      <c r="H149" s="410"/>
      <c r="I149" s="410"/>
      <c r="J149" s="410"/>
      <c r="K149" s="410"/>
      <c r="L149" s="410"/>
      <c r="M149" s="410"/>
      <c r="N149" s="410"/>
      <c r="O149" s="410"/>
      <c r="P149" s="410"/>
      <c r="Q149" s="410"/>
      <c r="R149" s="411"/>
      <c r="S149" s="431"/>
      <c r="T149" s="432"/>
      <c r="U149" s="432"/>
      <c r="V149" s="433"/>
      <c r="W149" s="177">
        <v>0</v>
      </c>
      <c r="X149" s="177"/>
      <c r="Y149" s="177"/>
      <c r="Z149" s="177"/>
      <c r="AA149" s="177"/>
      <c r="AB149" s="177"/>
      <c r="AC149" s="177"/>
      <c r="AD149" s="177">
        <v>0</v>
      </c>
      <c r="AE149" s="177"/>
      <c r="AF149" s="177"/>
      <c r="AG149" s="177"/>
      <c r="AH149" s="177"/>
      <c r="AI149" s="177"/>
      <c r="AJ149" s="177"/>
      <c r="AK149" s="177">
        <v>0</v>
      </c>
      <c r="AL149" s="177"/>
      <c r="AM149" s="177"/>
      <c r="AN149" s="177"/>
      <c r="AO149" s="177"/>
      <c r="AP149" s="177"/>
      <c r="AQ149" s="177"/>
      <c r="AR149" s="452">
        <v>0</v>
      </c>
      <c r="AS149" s="452"/>
      <c r="AT149" s="452"/>
      <c r="AU149" s="452"/>
      <c r="AV149" s="452"/>
      <c r="AW149" s="452"/>
      <c r="AX149" s="453"/>
      <c r="BB149" s="114"/>
      <c r="BC149" s="114"/>
      <c r="BD149" s="114"/>
      <c r="BE149" s="114"/>
      <c r="BF149" s="114"/>
      <c r="BG149" s="114"/>
      <c r="BH149" s="114"/>
    </row>
    <row r="150" spans="1:60" s="113" customFormat="1" ht="12.75">
      <c r="A150" s="444" t="s">
        <v>24</v>
      </c>
      <c r="B150" s="445"/>
      <c r="C150" s="445"/>
      <c r="D150" s="445"/>
      <c r="E150" s="445"/>
      <c r="F150" s="445"/>
      <c r="G150" s="445"/>
      <c r="H150" s="445"/>
      <c r="I150" s="445"/>
      <c r="J150" s="445"/>
      <c r="K150" s="445"/>
      <c r="L150" s="445"/>
      <c r="M150" s="445"/>
      <c r="N150" s="445"/>
      <c r="O150" s="445"/>
      <c r="P150" s="445"/>
      <c r="Q150" s="445"/>
      <c r="R150" s="446"/>
      <c r="S150" s="449" t="s">
        <v>178</v>
      </c>
      <c r="T150" s="450"/>
      <c r="U150" s="450"/>
      <c r="V150" s="451"/>
      <c r="W150" s="456"/>
      <c r="X150" s="456"/>
      <c r="Y150" s="456"/>
      <c r="Z150" s="456"/>
      <c r="AA150" s="456"/>
      <c r="AB150" s="456"/>
      <c r="AC150" s="456"/>
      <c r="AD150" s="456"/>
      <c r="AE150" s="456"/>
      <c r="AF150" s="456"/>
      <c r="AG150" s="456"/>
      <c r="AH150" s="456"/>
      <c r="AI150" s="456"/>
      <c r="AJ150" s="456"/>
      <c r="AK150" s="456"/>
      <c r="AL150" s="456"/>
      <c r="AM150" s="456"/>
      <c r="AN150" s="456"/>
      <c r="AO150" s="456"/>
      <c r="AP150" s="456"/>
      <c r="AQ150" s="456"/>
      <c r="AR150" s="454"/>
      <c r="AS150" s="454"/>
      <c r="AT150" s="454"/>
      <c r="AU150" s="454"/>
      <c r="AV150" s="454"/>
      <c r="AW150" s="454"/>
      <c r="AX150" s="455"/>
      <c r="BB150" s="114"/>
      <c r="BC150" s="114"/>
      <c r="BD150" s="114"/>
      <c r="BE150" s="114"/>
      <c r="BF150" s="114"/>
      <c r="BG150" s="114"/>
      <c r="BH150" s="114"/>
    </row>
    <row r="151" spans="1:60" s="113" customFormat="1" ht="12.75">
      <c r="A151" s="447" t="s">
        <v>14</v>
      </c>
      <c r="B151" s="448"/>
      <c r="C151" s="448"/>
      <c r="D151" s="448"/>
      <c r="E151" s="448"/>
      <c r="F151" s="448"/>
      <c r="G151" s="448"/>
      <c r="H151" s="448"/>
      <c r="I151" s="448"/>
      <c r="J151" s="448"/>
      <c r="K151" s="448"/>
      <c r="L151" s="448"/>
      <c r="M151" s="448"/>
      <c r="N151" s="448"/>
      <c r="O151" s="448"/>
      <c r="P151" s="448"/>
      <c r="Q151" s="448"/>
      <c r="R151" s="448"/>
      <c r="S151" s="425"/>
      <c r="T151" s="426"/>
      <c r="U151" s="426"/>
      <c r="V151" s="427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478"/>
      <c r="AS151" s="478"/>
      <c r="AT151" s="478"/>
      <c r="AU151" s="478"/>
      <c r="AV151" s="478"/>
      <c r="AW151" s="478"/>
      <c r="AX151" s="479"/>
      <c r="BB151" s="114"/>
      <c r="BC151" s="114"/>
      <c r="BD151" s="114"/>
      <c r="BE151" s="114"/>
      <c r="BF151" s="114"/>
      <c r="BG151" s="114"/>
      <c r="BH151" s="114"/>
    </row>
    <row r="152" spans="1:60" s="113" customFormat="1" ht="15" customHeight="1">
      <c r="A152" s="419"/>
      <c r="B152" s="420"/>
      <c r="C152" s="420"/>
      <c r="D152" s="420"/>
      <c r="E152" s="420"/>
      <c r="F152" s="420"/>
      <c r="G152" s="420"/>
      <c r="H152" s="420"/>
      <c r="I152" s="420"/>
      <c r="J152" s="420"/>
      <c r="K152" s="420"/>
      <c r="L152" s="420"/>
      <c r="M152" s="420"/>
      <c r="N152" s="420"/>
      <c r="O152" s="420"/>
      <c r="P152" s="420"/>
      <c r="Q152" s="420"/>
      <c r="R152" s="421"/>
      <c r="S152" s="422"/>
      <c r="T152" s="423"/>
      <c r="U152" s="423"/>
      <c r="V152" s="424"/>
      <c r="W152" s="181">
        <v>0</v>
      </c>
      <c r="X152" s="181"/>
      <c r="Y152" s="181"/>
      <c r="Z152" s="181"/>
      <c r="AA152" s="181"/>
      <c r="AB152" s="181"/>
      <c r="AC152" s="181"/>
      <c r="AD152" s="181">
        <v>0</v>
      </c>
      <c r="AE152" s="181"/>
      <c r="AF152" s="181"/>
      <c r="AG152" s="181"/>
      <c r="AH152" s="181"/>
      <c r="AI152" s="181"/>
      <c r="AJ152" s="181"/>
      <c r="AK152" s="181">
        <v>0</v>
      </c>
      <c r="AL152" s="181"/>
      <c r="AM152" s="181"/>
      <c r="AN152" s="181"/>
      <c r="AO152" s="181"/>
      <c r="AP152" s="181"/>
      <c r="AQ152" s="181"/>
      <c r="AR152" s="475">
        <v>0</v>
      </c>
      <c r="AS152" s="476"/>
      <c r="AT152" s="476"/>
      <c r="AU152" s="476"/>
      <c r="AV152" s="476"/>
      <c r="AW152" s="476"/>
      <c r="AX152" s="477"/>
      <c r="BB152" s="114"/>
      <c r="BC152" s="114"/>
      <c r="BD152" s="114"/>
      <c r="BE152" s="114"/>
      <c r="BF152" s="114"/>
      <c r="BG152" s="114"/>
      <c r="BH152" s="114"/>
    </row>
    <row r="153" spans="54:60" s="61" customFormat="1" ht="12">
      <c r="BB153" s="85"/>
      <c r="BC153" s="85"/>
      <c r="BD153" s="85"/>
      <c r="BE153" s="85"/>
      <c r="BF153" s="85"/>
      <c r="BG153" s="85"/>
      <c r="BH153" s="85"/>
    </row>
    <row r="154" spans="54:60" s="61" customFormat="1" ht="12">
      <c r="BB154" s="85"/>
      <c r="BC154" s="85"/>
      <c r="BD154" s="85"/>
      <c r="BE154" s="85"/>
      <c r="BF154" s="85"/>
      <c r="BG154" s="85"/>
      <c r="BH154" s="85"/>
    </row>
    <row r="155" spans="1:50" s="115" customFormat="1" ht="12.75" customHeight="1">
      <c r="A155" s="115" t="s">
        <v>25</v>
      </c>
      <c r="H155" s="116"/>
      <c r="I155" s="116"/>
      <c r="J155" s="116"/>
      <c r="K155" s="116"/>
      <c r="L155" s="116"/>
      <c r="M155" s="117"/>
      <c r="N155" s="440" t="str">
        <f>IF(OR([1]!ФИОРук="",[1]!ФИОРук=",,"),"",MID([1]!ФИОРук,1,FIND(",",[1]!ФИОРук,1)-1)&amp;" "&amp;MID([1]!ФИОРук,FIND(",",[1]!ФИОРук,1)+1,1)&amp;". "&amp;MID([1]!ФИОРук,FIND(",",[1]!ФИОРук,FIND(",",[1]!ФИОРук,1)+1)+1,1)&amp;".")</f>
        <v>ШКУНОВА Т. Н.</v>
      </c>
      <c r="O155" s="440"/>
      <c r="P155" s="440"/>
      <c r="Q155" s="440"/>
      <c r="R155" s="440"/>
      <c r="S155" s="440"/>
      <c r="T155" s="440"/>
      <c r="U155" s="440"/>
      <c r="V155" s="440"/>
      <c r="W155" s="440"/>
      <c r="Z155" s="115" t="s">
        <v>26</v>
      </c>
      <c r="AI155" s="440"/>
      <c r="AJ155" s="440"/>
      <c r="AK155" s="440"/>
      <c r="AL155" s="440"/>
      <c r="AM155" s="440"/>
      <c r="AN155" s="117"/>
      <c r="AO155" s="440" t="str">
        <f>IF(OR([1]!ФИОБух="",[1]!ФИОБух=",,"),"",MID([1]!ФИОБух,1,FIND(",",[1]!ФИОБух,1)-1)&amp;" "&amp;MID([1]!ФИОБух,FIND(",",[1]!ФИОБух,1)+1,1)&amp;". "&amp;MID([1]!ФИОБух,FIND(",",[1]!ФИОБух,FIND(",",[1]!ФИОБух,1)+1)+1,1)&amp;".")</f>
        <v>ШКУНОВА Т. Н.</v>
      </c>
      <c r="AP155" s="440"/>
      <c r="AQ155" s="440"/>
      <c r="AR155" s="440"/>
      <c r="AS155" s="440"/>
      <c r="AT155" s="440"/>
      <c r="AU155" s="440"/>
      <c r="AV155" s="440"/>
      <c r="AW155" s="440"/>
      <c r="AX155" s="440"/>
    </row>
    <row r="156" spans="8:50" s="118" customFormat="1" ht="9.75">
      <c r="H156" s="442" t="s">
        <v>27</v>
      </c>
      <c r="I156" s="442"/>
      <c r="J156" s="442"/>
      <c r="K156" s="442"/>
      <c r="L156" s="442"/>
      <c r="N156" s="442" t="s">
        <v>28</v>
      </c>
      <c r="O156" s="442"/>
      <c r="P156" s="442"/>
      <c r="Q156" s="442"/>
      <c r="R156" s="442"/>
      <c r="S156" s="442"/>
      <c r="T156" s="442"/>
      <c r="U156" s="442"/>
      <c r="V156" s="442"/>
      <c r="W156" s="442"/>
      <c r="AI156" s="442" t="s">
        <v>27</v>
      </c>
      <c r="AJ156" s="442"/>
      <c r="AK156" s="442"/>
      <c r="AL156" s="442"/>
      <c r="AM156" s="442"/>
      <c r="AO156" s="442" t="s">
        <v>28</v>
      </c>
      <c r="AP156" s="442"/>
      <c r="AQ156" s="442"/>
      <c r="AR156" s="442"/>
      <c r="AS156" s="442"/>
      <c r="AT156" s="442"/>
      <c r="AU156" s="442"/>
      <c r="AV156" s="442"/>
      <c r="AW156" s="442"/>
      <c r="AX156" s="442"/>
    </row>
    <row r="157" s="80" customFormat="1" ht="6"/>
    <row r="158" spans="1:16" s="61" customFormat="1" ht="12">
      <c r="A158" s="63"/>
      <c r="B158" s="441" t="str">
        <f>дата_отчетности</f>
        <v>21.03.2011</v>
      </c>
      <c r="C158" s="441"/>
      <c r="D158" s="441"/>
      <c r="E158" s="441"/>
      <c r="F158" s="441"/>
      <c r="G158" s="441"/>
      <c r="H158" s="441"/>
      <c r="I158" s="441"/>
      <c r="J158" s="441"/>
      <c r="K158" s="441"/>
      <c r="L158" s="441"/>
      <c r="M158" s="441"/>
      <c r="N158" s="441"/>
      <c r="O158" s="443"/>
      <c r="P158" s="443"/>
    </row>
    <row r="159" spans="54:60" ht="11.25">
      <c r="BB159" s="91"/>
      <c r="BC159" s="91"/>
      <c r="BD159" s="91"/>
      <c r="BE159" s="91"/>
      <c r="BF159" s="91"/>
      <c r="BG159" s="91"/>
      <c r="BH159" s="91"/>
    </row>
    <row r="160" spans="54:60" ht="11.25">
      <c r="BB160" s="91"/>
      <c r="BC160" s="91"/>
      <c r="BD160" s="91"/>
      <c r="BE160" s="91"/>
      <c r="BF160" s="91"/>
      <c r="BG160" s="91"/>
      <c r="BH160" s="91"/>
    </row>
    <row r="161" spans="54:60" ht="11.25">
      <c r="BB161" s="91"/>
      <c r="BC161" s="91"/>
      <c r="BD161" s="91"/>
      <c r="BE161" s="91"/>
      <c r="BF161" s="91"/>
      <c r="BG161" s="91"/>
      <c r="BH161" s="91"/>
    </row>
    <row r="162" spans="54:60" ht="11.25">
      <c r="BB162" s="91"/>
      <c r="BC162" s="91"/>
      <c r="BD162" s="91"/>
      <c r="BE162" s="91"/>
      <c r="BF162" s="91"/>
      <c r="BG162" s="91"/>
      <c r="BH162" s="91"/>
    </row>
    <row r="163" spans="54:60" ht="11.25">
      <c r="BB163" s="91"/>
      <c r="BC163" s="91"/>
      <c r="BD163" s="91"/>
      <c r="BE163" s="91"/>
      <c r="BF163" s="91"/>
      <c r="BG163" s="91"/>
      <c r="BH163" s="91"/>
    </row>
    <row r="164" spans="54:60" ht="11.25">
      <c r="BB164" s="91"/>
      <c r="BC164" s="91"/>
      <c r="BD164" s="91"/>
      <c r="BE164" s="91"/>
      <c r="BF164" s="91"/>
      <c r="BG164" s="91"/>
      <c r="BH164" s="91"/>
    </row>
    <row r="165" spans="54:60" ht="11.25">
      <c r="BB165" s="91"/>
      <c r="BC165" s="91"/>
      <c r="BD165" s="91"/>
      <c r="BE165" s="91"/>
      <c r="BF165" s="91"/>
      <c r="BG165" s="91"/>
      <c r="BH165" s="91"/>
    </row>
    <row r="166" spans="54:60" ht="11.25">
      <c r="BB166" s="91"/>
      <c r="BC166" s="91"/>
      <c r="BD166" s="91"/>
      <c r="BE166" s="91"/>
      <c r="BF166" s="91"/>
      <c r="BG166" s="91"/>
      <c r="BH166" s="91"/>
    </row>
    <row r="167" spans="54:60" ht="11.25">
      <c r="BB167" s="91"/>
      <c r="BC167" s="91"/>
      <c r="BD167" s="91"/>
      <c r="BE167" s="91"/>
      <c r="BF167" s="91"/>
      <c r="BG167" s="91"/>
      <c r="BH167" s="91"/>
    </row>
    <row r="168" spans="54:60" ht="11.25">
      <c r="BB168" s="91"/>
      <c r="BC168" s="91"/>
      <c r="BD168" s="91"/>
      <c r="BE168" s="91"/>
      <c r="BF168" s="91"/>
      <c r="BG168" s="91"/>
      <c r="BH168" s="91"/>
    </row>
    <row r="169" spans="54:60" ht="11.25">
      <c r="BB169" s="91"/>
      <c r="BC169" s="91"/>
      <c r="BD169" s="91"/>
      <c r="BE169" s="91"/>
      <c r="BF169" s="91"/>
      <c r="BG169" s="91"/>
      <c r="BH169" s="91"/>
    </row>
    <row r="170" spans="54:60" ht="11.25">
      <c r="BB170" s="91"/>
      <c r="BC170" s="91"/>
      <c r="BD170" s="91"/>
      <c r="BE170" s="91"/>
      <c r="BF170" s="91"/>
      <c r="BG170" s="91"/>
      <c r="BH170" s="91"/>
    </row>
    <row r="171" spans="54:60" ht="11.25">
      <c r="BB171" s="91"/>
      <c r="BC171" s="91"/>
      <c r="BD171" s="91"/>
      <c r="BE171" s="91"/>
      <c r="BF171" s="91"/>
      <c r="BG171" s="91"/>
      <c r="BH171" s="91"/>
    </row>
    <row r="172" spans="54:60" ht="11.25">
      <c r="BB172" s="91"/>
      <c r="BC172" s="91"/>
      <c r="BD172" s="91"/>
      <c r="BE172" s="91"/>
      <c r="BF172" s="91"/>
      <c r="BG172" s="91"/>
      <c r="BH172" s="91"/>
    </row>
    <row r="173" spans="54:60" ht="11.25">
      <c r="BB173" s="91"/>
      <c r="BC173" s="91"/>
      <c r="BD173" s="91"/>
      <c r="BE173" s="91"/>
      <c r="BF173" s="91"/>
      <c r="BG173" s="91"/>
      <c r="BH173" s="91"/>
    </row>
    <row r="174" spans="54:60" ht="11.25">
      <c r="BB174" s="91"/>
      <c r="BC174" s="91"/>
      <c r="BD174" s="91"/>
      <c r="BE174" s="91"/>
      <c r="BF174" s="91"/>
      <c r="BG174" s="91"/>
      <c r="BH174" s="91"/>
    </row>
    <row r="175" spans="54:60" ht="11.25">
      <c r="BB175" s="91"/>
      <c r="BC175" s="91"/>
      <c r="BD175" s="91"/>
      <c r="BE175" s="91"/>
      <c r="BF175" s="91"/>
      <c r="BG175" s="91"/>
      <c r="BH175" s="91"/>
    </row>
    <row r="176" spans="54:60" ht="11.25">
      <c r="BB176" s="91"/>
      <c r="BC176" s="91"/>
      <c r="BD176" s="91"/>
      <c r="BE176" s="91"/>
      <c r="BF176" s="91"/>
      <c r="BG176" s="91"/>
      <c r="BH176" s="91"/>
    </row>
    <row r="177" spans="54:60" ht="11.25">
      <c r="BB177" s="91"/>
      <c r="BC177" s="91"/>
      <c r="BD177" s="91"/>
      <c r="BE177" s="91"/>
      <c r="BF177" s="91"/>
      <c r="BG177" s="91"/>
      <c r="BH177" s="91"/>
    </row>
    <row r="178" spans="54:60" ht="11.25">
      <c r="BB178" s="91"/>
      <c r="BC178" s="91"/>
      <c r="BD178" s="91"/>
      <c r="BE178" s="91"/>
      <c r="BF178" s="91"/>
      <c r="BG178" s="91"/>
      <c r="BH178" s="91"/>
    </row>
    <row r="179" spans="54:60" ht="11.25">
      <c r="BB179" s="91"/>
      <c r="BC179" s="91"/>
      <c r="BD179" s="91"/>
      <c r="BE179" s="91"/>
      <c r="BF179" s="91"/>
      <c r="BG179" s="91"/>
      <c r="BH179" s="91"/>
    </row>
    <row r="180" spans="54:60" ht="11.25">
      <c r="BB180" s="91"/>
      <c r="BC180" s="91"/>
      <c r="BD180" s="91"/>
      <c r="BE180" s="91"/>
      <c r="BF180" s="91"/>
      <c r="BG180" s="91"/>
      <c r="BH180" s="91"/>
    </row>
    <row r="181" spans="54:60" ht="11.25">
      <c r="BB181" s="91"/>
      <c r="BC181" s="91"/>
      <c r="BD181" s="91"/>
      <c r="BE181" s="91"/>
      <c r="BF181" s="91"/>
      <c r="BG181" s="91"/>
      <c r="BH181" s="91"/>
    </row>
    <row r="182" spans="54:60" ht="11.25">
      <c r="BB182" s="91"/>
      <c r="BC182" s="91"/>
      <c r="BD182" s="91"/>
      <c r="BE182" s="91"/>
      <c r="BF182" s="91"/>
      <c r="BG182" s="91"/>
      <c r="BH182" s="91"/>
    </row>
    <row r="183" spans="54:60" ht="11.25">
      <c r="BB183" s="91"/>
      <c r="BC183" s="91"/>
      <c r="BD183" s="91"/>
      <c r="BE183" s="91"/>
      <c r="BF183" s="91"/>
      <c r="BG183" s="91"/>
      <c r="BH183" s="91"/>
    </row>
    <row r="184" spans="54:60" ht="11.25">
      <c r="BB184" s="91"/>
      <c r="BC184" s="91"/>
      <c r="BD184" s="91"/>
      <c r="BE184" s="91"/>
      <c r="BF184" s="91"/>
      <c r="BG184" s="91"/>
      <c r="BH184" s="91"/>
    </row>
    <row r="185" spans="54:60" ht="11.25">
      <c r="BB185" s="91"/>
      <c r="BC185" s="91"/>
      <c r="BD185" s="91"/>
      <c r="BE185" s="91"/>
      <c r="BF185" s="91"/>
      <c r="BG185" s="91"/>
      <c r="BH185" s="91"/>
    </row>
    <row r="186" spans="54:60" ht="11.25">
      <c r="BB186" s="91"/>
      <c r="BC186" s="91"/>
      <c r="BD186" s="91"/>
      <c r="BE186" s="91"/>
      <c r="BF186" s="91"/>
      <c r="BG186" s="91"/>
      <c r="BH186" s="91"/>
    </row>
    <row r="187" spans="54:60" ht="11.25">
      <c r="BB187" s="91"/>
      <c r="BC187" s="91"/>
      <c r="BD187" s="91"/>
      <c r="BE187" s="91"/>
      <c r="BF187" s="91"/>
      <c r="BG187" s="91"/>
      <c r="BH187" s="91"/>
    </row>
    <row r="188" spans="54:60" ht="11.25">
      <c r="BB188" s="91"/>
      <c r="BC188" s="91"/>
      <c r="BD188" s="91"/>
      <c r="BE188" s="91"/>
      <c r="BF188" s="91"/>
      <c r="BG188" s="91"/>
      <c r="BH188" s="91"/>
    </row>
    <row r="189" spans="54:60" ht="11.25">
      <c r="BB189" s="91"/>
      <c r="BC189" s="91"/>
      <c r="BD189" s="91"/>
      <c r="BE189" s="91"/>
      <c r="BF189" s="91"/>
      <c r="BG189" s="91"/>
      <c r="BH189" s="91"/>
    </row>
    <row r="190" spans="54:60" ht="11.25">
      <c r="BB190" s="91"/>
      <c r="BC190" s="91"/>
      <c r="BD190" s="91"/>
      <c r="BE190" s="91"/>
      <c r="BF190" s="91"/>
      <c r="BG190" s="91"/>
      <c r="BH190" s="91"/>
    </row>
    <row r="191" spans="54:60" ht="11.25">
      <c r="BB191" s="91"/>
      <c r="BC191" s="91"/>
      <c r="BD191" s="91"/>
      <c r="BE191" s="91"/>
      <c r="BF191" s="91"/>
      <c r="BG191" s="91"/>
      <c r="BH191" s="91"/>
    </row>
    <row r="192" spans="54:60" ht="11.25">
      <c r="BB192" s="91"/>
      <c r="BC192" s="91"/>
      <c r="BD192" s="91"/>
      <c r="BE192" s="91"/>
      <c r="BF192" s="91"/>
      <c r="BG192" s="91"/>
      <c r="BH192" s="91"/>
    </row>
    <row r="193" spans="54:60" ht="11.25">
      <c r="BB193" s="91"/>
      <c r="BC193" s="91"/>
      <c r="BD193" s="91"/>
      <c r="BE193" s="91"/>
      <c r="BF193" s="91"/>
      <c r="BG193" s="91"/>
      <c r="BH193" s="91"/>
    </row>
    <row r="194" spans="54:60" ht="11.25">
      <c r="BB194" s="91"/>
      <c r="BC194" s="91"/>
      <c r="BD194" s="91"/>
      <c r="BE194" s="91"/>
      <c r="BF194" s="91"/>
      <c r="BG194" s="91"/>
      <c r="BH194" s="91"/>
    </row>
    <row r="195" spans="54:60" ht="11.25">
      <c r="BB195" s="91"/>
      <c r="BC195" s="91"/>
      <c r="BD195" s="91"/>
      <c r="BE195" s="91"/>
      <c r="BF195" s="91"/>
      <c r="BG195" s="91"/>
      <c r="BH195" s="91"/>
    </row>
    <row r="196" spans="54:60" ht="11.25">
      <c r="BB196" s="91"/>
      <c r="BC196" s="91"/>
      <c r="BD196" s="91"/>
      <c r="BE196" s="91"/>
      <c r="BF196" s="91"/>
      <c r="BG196" s="91"/>
      <c r="BH196" s="91"/>
    </row>
    <row r="197" spans="54:60" ht="11.25">
      <c r="BB197" s="91"/>
      <c r="BC197" s="91"/>
      <c r="BD197" s="91"/>
      <c r="BE197" s="91"/>
      <c r="BF197" s="91"/>
      <c r="BG197" s="91"/>
      <c r="BH197" s="91"/>
    </row>
    <row r="198" spans="54:60" ht="11.25">
      <c r="BB198" s="91"/>
      <c r="BC198" s="91"/>
      <c r="BD198" s="91"/>
      <c r="BE198" s="91"/>
      <c r="BF198" s="91"/>
      <c r="BG198" s="91"/>
      <c r="BH198" s="91"/>
    </row>
    <row r="199" spans="54:60" ht="11.25">
      <c r="BB199" s="91"/>
      <c r="BC199" s="91"/>
      <c r="BD199" s="91"/>
      <c r="BE199" s="91"/>
      <c r="BF199" s="91"/>
      <c r="BG199" s="91"/>
      <c r="BH199" s="91"/>
    </row>
    <row r="200" spans="54:60" ht="11.25">
      <c r="BB200" s="91"/>
      <c r="BC200" s="91"/>
      <c r="BD200" s="91"/>
      <c r="BE200" s="91"/>
      <c r="BF200" s="91"/>
      <c r="BG200" s="91"/>
      <c r="BH200" s="91"/>
    </row>
    <row r="201" spans="54:60" ht="11.25">
      <c r="BB201" s="91"/>
      <c r="BC201" s="91"/>
      <c r="BD201" s="91"/>
      <c r="BE201" s="91"/>
      <c r="BF201" s="91"/>
      <c r="BG201" s="91"/>
      <c r="BH201" s="91"/>
    </row>
    <row r="202" spans="54:60" ht="11.25">
      <c r="BB202" s="91"/>
      <c r="BC202" s="91"/>
      <c r="BD202" s="91"/>
      <c r="BE202" s="91"/>
      <c r="BF202" s="91"/>
      <c r="BG202" s="91"/>
      <c r="BH202" s="91"/>
    </row>
    <row r="203" spans="54:60" ht="11.25">
      <c r="BB203" s="91"/>
      <c r="BC203" s="91"/>
      <c r="BD203" s="91"/>
      <c r="BE203" s="91"/>
      <c r="BF203" s="91"/>
      <c r="BG203" s="91"/>
      <c r="BH203" s="91"/>
    </row>
    <row r="204" spans="54:60" ht="11.25">
      <c r="BB204" s="91"/>
      <c r="BC204" s="91"/>
      <c r="BD204" s="91"/>
      <c r="BE204" s="91"/>
      <c r="BF204" s="91"/>
      <c r="BG204" s="91"/>
      <c r="BH204" s="91"/>
    </row>
    <row r="205" spans="54:60" ht="11.25">
      <c r="BB205" s="91"/>
      <c r="BC205" s="91"/>
      <c r="BD205" s="91"/>
      <c r="BE205" s="91"/>
      <c r="BF205" s="91"/>
      <c r="BG205" s="91"/>
      <c r="BH205" s="91"/>
    </row>
    <row r="206" spans="54:60" ht="11.25">
      <c r="BB206" s="91"/>
      <c r="BC206" s="91"/>
      <c r="BD206" s="91"/>
      <c r="BE206" s="91"/>
      <c r="BF206" s="91"/>
      <c r="BG206" s="91"/>
      <c r="BH206" s="91"/>
    </row>
    <row r="207" spans="54:60" ht="11.25">
      <c r="BB207" s="91"/>
      <c r="BC207" s="91"/>
      <c r="BD207" s="91"/>
      <c r="BE207" s="91"/>
      <c r="BF207" s="91"/>
      <c r="BG207" s="91"/>
      <c r="BH207" s="91"/>
    </row>
    <row r="208" spans="54:60" ht="11.25">
      <c r="BB208" s="91"/>
      <c r="BC208" s="91"/>
      <c r="BD208" s="91"/>
      <c r="BE208" s="91"/>
      <c r="BF208" s="91"/>
      <c r="BG208" s="91"/>
      <c r="BH208" s="91"/>
    </row>
    <row r="209" spans="54:60" ht="11.25">
      <c r="BB209" s="91"/>
      <c r="BC209" s="91"/>
      <c r="BD209" s="91"/>
      <c r="BE209" s="91"/>
      <c r="BF209" s="91"/>
      <c r="BG209" s="91"/>
      <c r="BH209" s="91"/>
    </row>
    <row r="210" spans="54:60" ht="11.25">
      <c r="BB210" s="91"/>
      <c r="BC210" s="91"/>
      <c r="BD210" s="91"/>
      <c r="BE210" s="91"/>
      <c r="BF210" s="91"/>
      <c r="BG210" s="91"/>
      <c r="BH210" s="91"/>
    </row>
    <row r="211" spans="54:60" ht="11.25">
      <c r="BB211" s="91"/>
      <c r="BC211" s="91"/>
      <c r="BD211" s="91"/>
      <c r="BE211" s="91"/>
      <c r="BF211" s="91"/>
      <c r="BG211" s="91"/>
      <c r="BH211" s="91"/>
    </row>
    <row r="212" spans="54:60" ht="11.25">
      <c r="BB212" s="91"/>
      <c r="BC212" s="91"/>
      <c r="BD212" s="91"/>
      <c r="BE212" s="91"/>
      <c r="BF212" s="91"/>
      <c r="BG212" s="91"/>
      <c r="BH212" s="91"/>
    </row>
    <row r="213" spans="54:60" ht="11.25">
      <c r="BB213" s="91"/>
      <c r="BC213" s="91"/>
      <c r="BD213" s="91"/>
      <c r="BE213" s="91"/>
      <c r="BF213" s="91"/>
      <c r="BG213" s="91"/>
      <c r="BH213" s="91"/>
    </row>
    <row r="214" spans="54:60" ht="11.25">
      <c r="BB214" s="91"/>
      <c r="BC214" s="91"/>
      <c r="BD214" s="91"/>
      <c r="BE214" s="91"/>
      <c r="BF214" s="91"/>
      <c r="BG214" s="91"/>
      <c r="BH214" s="91"/>
    </row>
    <row r="215" spans="54:60" ht="11.25">
      <c r="BB215" s="91"/>
      <c r="BC215" s="91"/>
      <c r="BD215" s="91"/>
      <c r="BE215" s="91"/>
      <c r="BF215" s="91"/>
      <c r="BG215" s="91"/>
      <c r="BH215" s="91"/>
    </row>
    <row r="216" spans="54:60" ht="11.25">
      <c r="BB216" s="91"/>
      <c r="BC216" s="91"/>
      <c r="BD216" s="91"/>
      <c r="BE216" s="91"/>
      <c r="BF216" s="91"/>
      <c r="BG216" s="91"/>
      <c r="BH216" s="91"/>
    </row>
    <row r="217" spans="54:60" ht="11.25">
      <c r="BB217" s="91"/>
      <c r="BC217" s="91"/>
      <c r="BD217" s="91"/>
      <c r="BE217" s="91"/>
      <c r="BF217" s="91"/>
      <c r="BG217" s="91"/>
      <c r="BH217" s="91"/>
    </row>
    <row r="218" spans="54:60" ht="11.25">
      <c r="BB218" s="91"/>
      <c r="BC218" s="91"/>
      <c r="BD218" s="91"/>
      <c r="BE218" s="91"/>
      <c r="BF218" s="91"/>
      <c r="BG218" s="91"/>
      <c r="BH218" s="91"/>
    </row>
    <row r="219" spans="54:60" ht="11.25">
      <c r="BB219" s="91"/>
      <c r="BC219" s="91"/>
      <c r="BD219" s="91"/>
      <c r="BE219" s="91"/>
      <c r="BF219" s="91"/>
      <c r="BG219" s="91"/>
      <c r="BH219" s="91"/>
    </row>
    <row r="220" spans="54:60" ht="11.25">
      <c r="BB220" s="91"/>
      <c r="BC220" s="91"/>
      <c r="BD220" s="91"/>
      <c r="BE220" s="91"/>
      <c r="BF220" s="91"/>
      <c r="BG220" s="91"/>
      <c r="BH220" s="91"/>
    </row>
    <row r="221" spans="54:60" ht="11.25">
      <c r="BB221" s="91"/>
      <c r="BC221" s="91"/>
      <c r="BD221" s="91"/>
      <c r="BE221" s="91"/>
      <c r="BF221" s="91"/>
      <c r="BG221" s="91"/>
      <c r="BH221" s="91"/>
    </row>
    <row r="222" spans="54:60" ht="11.25">
      <c r="BB222" s="91"/>
      <c r="BC222" s="91"/>
      <c r="BD222" s="91"/>
      <c r="BE222" s="91"/>
      <c r="BF222" s="91"/>
      <c r="BG222" s="91"/>
      <c r="BH222" s="91"/>
    </row>
    <row r="223" spans="54:60" ht="11.25">
      <c r="BB223" s="91"/>
      <c r="BC223" s="91"/>
      <c r="BD223" s="91"/>
      <c r="BE223" s="91"/>
      <c r="BF223" s="91"/>
      <c r="BG223" s="91"/>
      <c r="BH223" s="91"/>
    </row>
    <row r="224" spans="54:60" ht="11.25">
      <c r="BB224" s="91"/>
      <c r="BC224" s="91"/>
      <c r="BD224" s="91"/>
      <c r="BE224" s="91"/>
      <c r="BF224" s="91"/>
      <c r="BG224" s="91"/>
      <c r="BH224" s="91"/>
    </row>
    <row r="225" spans="54:60" ht="11.25">
      <c r="BB225" s="91"/>
      <c r="BC225" s="91"/>
      <c r="BD225" s="91"/>
      <c r="BE225" s="91"/>
      <c r="BF225" s="91"/>
      <c r="BG225" s="91"/>
      <c r="BH225" s="91"/>
    </row>
    <row r="226" spans="54:60" ht="11.25">
      <c r="BB226" s="91"/>
      <c r="BC226" s="91"/>
      <c r="BD226" s="91"/>
      <c r="BE226" s="91"/>
      <c r="BF226" s="91"/>
      <c r="BG226" s="91"/>
      <c r="BH226" s="91"/>
    </row>
    <row r="227" spans="54:60" ht="11.25">
      <c r="BB227" s="91"/>
      <c r="BC227" s="91"/>
      <c r="BD227" s="91"/>
      <c r="BE227" s="91"/>
      <c r="BF227" s="91"/>
      <c r="BG227" s="91"/>
      <c r="BH227" s="91"/>
    </row>
    <row r="228" spans="54:60" ht="11.25">
      <c r="BB228" s="91"/>
      <c r="BC228" s="91"/>
      <c r="BD228" s="91"/>
      <c r="BE228" s="91"/>
      <c r="BF228" s="91"/>
      <c r="BG228" s="91"/>
      <c r="BH228" s="91"/>
    </row>
    <row r="229" spans="54:60" ht="11.25">
      <c r="BB229" s="91"/>
      <c r="BC229" s="91"/>
      <c r="BD229" s="91"/>
      <c r="BE229" s="91"/>
      <c r="BF229" s="91"/>
      <c r="BG229" s="91"/>
      <c r="BH229" s="91"/>
    </row>
    <row r="230" spans="54:60" ht="11.25">
      <c r="BB230" s="91"/>
      <c r="BC230" s="91"/>
      <c r="BD230" s="91"/>
      <c r="BE230" s="91"/>
      <c r="BF230" s="91"/>
      <c r="BG230" s="91"/>
      <c r="BH230" s="91"/>
    </row>
    <row r="231" spans="54:60" ht="11.25">
      <c r="BB231" s="91"/>
      <c r="BC231" s="91"/>
      <c r="BD231" s="91"/>
      <c r="BE231" s="91"/>
      <c r="BF231" s="91"/>
      <c r="BG231" s="91"/>
      <c r="BH231" s="91"/>
    </row>
    <row r="232" spans="54:60" ht="11.25">
      <c r="BB232" s="91"/>
      <c r="BC232" s="91"/>
      <c r="BD232" s="91"/>
      <c r="BE232" s="91"/>
      <c r="BF232" s="91"/>
      <c r="BG232" s="91"/>
      <c r="BH232" s="91"/>
    </row>
    <row r="233" spans="54:60" ht="11.25">
      <c r="BB233" s="91"/>
      <c r="BC233" s="91"/>
      <c r="BD233" s="91"/>
      <c r="BE233" s="91"/>
      <c r="BF233" s="91"/>
      <c r="BG233" s="91"/>
      <c r="BH233" s="91"/>
    </row>
    <row r="234" spans="54:60" ht="11.25">
      <c r="BB234" s="91"/>
      <c r="BC234" s="91"/>
      <c r="BD234" s="91"/>
      <c r="BE234" s="91"/>
      <c r="BF234" s="91"/>
      <c r="BG234" s="91"/>
      <c r="BH234" s="91"/>
    </row>
    <row r="235" spans="54:60" ht="11.25">
      <c r="BB235" s="91"/>
      <c r="BC235" s="91"/>
      <c r="BD235" s="91"/>
      <c r="BE235" s="91"/>
      <c r="BF235" s="91"/>
      <c r="BG235" s="91"/>
      <c r="BH235" s="91"/>
    </row>
    <row r="236" spans="54:60" ht="11.25">
      <c r="BB236" s="91"/>
      <c r="BC236" s="91"/>
      <c r="BD236" s="91"/>
      <c r="BE236" s="91"/>
      <c r="BF236" s="91"/>
      <c r="BG236" s="91"/>
      <c r="BH236" s="91"/>
    </row>
    <row r="237" spans="54:60" ht="11.25">
      <c r="BB237" s="91"/>
      <c r="BC237" s="91"/>
      <c r="BD237" s="91"/>
      <c r="BE237" s="91"/>
      <c r="BF237" s="91"/>
      <c r="BG237" s="91"/>
      <c r="BH237" s="91"/>
    </row>
    <row r="238" spans="54:60" ht="11.25">
      <c r="BB238" s="91"/>
      <c r="BC238" s="91"/>
      <c r="BD238" s="91"/>
      <c r="BE238" s="91"/>
      <c r="BF238" s="91"/>
      <c r="BG238" s="91"/>
      <c r="BH238" s="91"/>
    </row>
    <row r="239" spans="54:60" ht="11.25">
      <c r="BB239" s="91"/>
      <c r="BC239" s="91"/>
      <c r="BD239" s="91"/>
      <c r="BE239" s="91"/>
      <c r="BF239" s="91"/>
      <c r="BG239" s="91"/>
      <c r="BH239" s="91"/>
    </row>
    <row r="240" spans="54:60" ht="11.25">
      <c r="BB240" s="91"/>
      <c r="BC240" s="91"/>
      <c r="BD240" s="91"/>
      <c r="BE240" s="91"/>
      <c r="BF240" s="91"/>
      <c r="BG240" s="91"/>
      <c r="BH240" s="91"/>
    </row>
    <row r="241" spans="54:60" ht="11.25">
      <c r="BB241" s="91"/>
      <c r="BC241" s="91"/>
      <c r="BD241" s="91"/>
      <c r="BE241" s="91"/>
      <c r="BF241" s="91"/>
      <c r="BG241" s="91"/>
      <c r="BH241" s="91"/>
    </row>
    <row r="242" spans="54:60" ht="11.25">
      <c r="BB242" s="91"/>
      <c r="BC242" s="91"/>
      <c r="BD242" s="91"/>
      <c r="BE242" s="91"/>
      <c r="BF242" s="91"/>
      <c r="BG242" s="91"/>
      <c r="BH242" s="91"/>
    </row>
    <row r="243" spans="54:60" ht="11.25">
      <c r="BB243" s="91"/>
      <c r="BC243" s="91"/>
      <c r="BD243" s="91"/>
      <c r="BE243" s="91"/>
      <c r="BF243" s="91"/>
      <c r="BG243" s="91"/>
      <c r="BH243" s="91"/>
    </row>
    <row r="244" spans="54:60" ht="11.25">
      <c r="BB244" s="91"/>
      <c r="BC244" s="91"/>
      <c r="BD244" s="91"/>
      <c r="BE244" s="91"/>
      <c r="BF244" s="91"/>
      <c r="BG244" s="91"/>
      <c r="BH244" s="91"/>
    </row>
    <row r="245" spans="54:60" ht="11.25">
      <c r="BB245" s="91"/>
      <c r="BC245" s="91"/>
      <c r="BD245" s="91"/>
      <c r="BE245" s="91"/>
      <c r="BF245" s="91"/>
      <c r="BG245" s="91"/>
      <c r="BH245" s="91"/>
    </row>
    <row r="246" spans="54:60" ht="11.25">
      <c r="BB246" s="91"/>
      <c r="BC246" s="91"/>
      <c r="BD246" s="91"/>
      <c r="BE246" s="91"/>
      <c r="BF246" s="91"/>
      <c r="BG246" s="91"/>
      <c r="BH246" s="91"/>
    </row>
    <row r="247" spans="54:60" ht="11.25">
      <c r="BB247" s="91"/>
      <c r="BC247" s="91"/>
      <c r="BD247" s="91"/>
      <c r="BE247" s="91"/>
      <c r="BF247" s="91"/>
      <c r="BG247" s="91"/>
      <c r="BH247" s="91"/>
    </row>
    <row r="248" spans="54:60" ht="11.25">
      <c r="BB248" s="91"/>
      <c r="BC248" s="91"/>
      <c r="BD248" s="91"/>
      <c r="BE248" s="91"/>
      <c r="BF248" s="91"/>
      <c r="BG248" s="91"/>
      <c r="BH248" s="91"/>
    </row>
    <row r="249" spans="54:60" ht="11.25">
      <c r="BB249" s="91"/>
      <c r="BC249" s="91"/>
      <c r="BD249" s="91"/>
      <c r="BE249" s="91"/>
      <c r="BF249" s="91"/>
      <c r="BG249" s="91"/>
      <c r="BH249" s="91"/>
    </row>
    <row r="250" spans="54:60" ht="11.25">
      <c r="BB250" s="91"/>
      <c r="BC250" s="91"/>
      <c r="BD250" s="91"/>
      <c r="BE250" s="91"/>
      <c r="BF250" s="91"/>
      <c r="BG250" s="91"/>
      <c r="BH250" s="91"/>
    </row>
    <row r="251" spans="54:60" ht="11.25">
      <c r="BB251" s="91"/>
      <c r="BC251" s="91"/>
      <c r="BD251" s="91"/>
      <c r="BE251" s="91"/>
      <c r="BF251" s="91"/>
      <c r="BG251" s="91"/>
      <c r="BH251" s="91"/>
    </row>
    <row r="252" spans="54:60" ht="11.25">
      <c r="BB252" s="91"/>
      <c r="BC252" s="91"/>
      <c r="BD252" s="91"/>
      <c r="BE252" s="91"/>
      <c r="BF252" s="91"/>
      <c r="BG252" s="91"/>
      <c r="BH252" s="91"/>
    </row>
    <row r="253" spans="54:60" ht="11.25">
      <c r="BB253" s="91"/>
      <c r="BC253" s="91"/>
      <c r="BD253" s="91"/>
      <c r="BE253" s="91"/>
      <c r="BF253" s="91"/>
      <c r="BG253" s="91"/>
      <c r="BH253" s="91"/>
    </row>
    <row r="254" spans="54:60" ht="11.25">
      <c r="BB254" s="91"/>
      <c r="BC254" s="91"/>
      <c r="BD254" s="91"/>
      <c r="BE254" s="91"/>
      <c r="BF254" s="91"/>
      <c r="BG254" s="91"/>
      <c r="BH254" s="91"/>
    </row>
    <row r="255" spans="54:60" ht="11.25">
      <c r="BB255" s="91"/>
      <c r="BC255" s="91"/>
      <c r="BD255" s="91"/>
      <c r="BE255" s="91"/>
      <c r="BF255" s="91"/>
      <c r="BG255" s="91"/>
      <c r="BH255" s="91"/>
    </row>
    <row r="256" spans="54:60" ht="11.25">
      <c r="BB256" s="91"/>
      <c r="BC256" s="91"/>
      <c r="BD256" s="91"/>
      <c r="BE256" s="91"/>
      <c r="BF256" s="91"/>
      <c r="BG256" s="91"/>
      <c r="BH256" s="91"/>
    </row>
    <row r="257" spans="54:60" ht="11.25">
      <c r="BB257" s="91"/>
      <c r="BC257" s="91"/>
      <c r="BD257" s="91"/>
      <c r="BE257" s="91"/>
      <c r="BF257" s="91"/>
      <c r="BG257" s="91"/>
      <c r="BH257" s="91"/>
    </row>
    <row r="258" spans="54:60" ht="11.25">
      <c r="BB258" s="91"/>
      <c r="BC258" s="91"/>
      <c r="BD258" s="91"/>
      <c r="BE258" s="91"/>
      <c r="BF258" s="91"/>
      <c r="BG258" s="91"/>
      <c r="BH258" s="91"/>
    </row>
    <row r="259" spans="54:60" ht="11.25">
      <c r="BB259" s="91"/>
      <c r="BC259" s="91"/>
      <c r="BD259" s="91"/>
      <c r="BE259" s="91"/>
      <c r="BF259" s="91"/>
      <c r="BG259" s="91"/>
      <c r="BH259" s="91"/>
    </row>
    <row r="260" spans="54:60" ht="11.25">
      <c r="BB260" s="91"/>
      <c r="BC260" s="91"/>
      <c r="BD260" s="91"/>
      <c r="BE260" s="91"/>
      <c r="BF260" s="91"/>
      <c r="BG260" s="91"/>
      <c r="BH260" s="91"/>
    </row>
    <row r="261" spans="54:60" ht="11.25">
      <c r="BB261" s="91"/>
      <c r="BC261" s="91"/>
      <c r="BD261" s="91"/>
      <c r="BE261" s="91"/>
      <c r="BF261" s="91"/>
      <c r="BG261" s="91"/>
      <c r="BH261" s="91"/>
    </row>
    <row r="262" spans="54:60" ht="11.25">
      <c r="BB262" s="91"/>
      <c r="BC262" s="91"/>
      <c r="BD262" s="91"/>
      <c r="BE262" s="91"/>
      <c r="BF262" s="91"/>
      <c r="BG262" s="91"/>
      <c r="BH262" s="91"/>
    </row>
    <row r="263" spans="54:60" ht="11.25">
      <c r="BB263" s="91"/>
      <c r="BC263" s="91"/>
      <c r="BD263" s="91"/>
      <c r="BE263" s="91"/>
      <c r="BF263" s="91"/>
      <c r="BG263" s="91"/>
      <c r="BH263" s="91"/>
    </row>
    <row r="264" spans="54:60" ht="11.25">
      <c r="BB264" s="91"/>
      <c r="BC264" s="91"/>
      <c r="BD264" s="91"/>
      <c r="BE264" s="91"/>
      <c r="BF264" s="91"/>
      <c r="BG264" s="91"/>
      <c r="BH264" s="91"/>
    </row>
    <row r="265" spans="54:60" ht="11.25">
      <c r="BB265" s="91"/>
      <c r="BC265" s="91"/>
      <c r="BD265" s="91"/>
      <c r="BE265" s="91"/>
      <c r="BF265" s="91"/>
      <c r="BG265" s="91"/>
      <c r="BH265" s="91"/>
    </row>
    <row r="266" spans="54:60" ht="11.25">
      <c r="BB266" s="91"/>
      <c r="BC266" s="91"/>
      <c r="BD266" s="91"/>
      <c r="BE266" s="91"/>
      <c r="BF266" s="91"/>
      <c r="BG266" s="91"/>
      <c r="BH266" s="91"/>
    </row>
    <row r="267" spans="54:60" ht="11.25">
      <c r="BB267" s="91"/>
      <c r="BC267" s="91"/>
      <c r="BD267" s="91"/>
      <c r="BE267" s="91"/>
      <c r="BF267" s="91"/>
      <c r="BG267" s="91"/>
      <c r="BH267" s="91"/>
    </row>
    <row r="268" spans="54:60" ht="11.25">
      <c r="BB268" s="91"/>
      <c r="BC268" s="91"/>
      <c r="BD268" s="91"/>
      <c r="BE268" s="91"/>
      <c r="BF268" s="91"/>
      <c r="BG268" s="91"/>
      <c r="BH268" s="91"/>
    </row>
    <row r="269" spans="54:60" ht="11.25">
      <c r="BB269" s="91"/>
      <c r="BC269" s="91"/>
      <c r="BD269" s="91"/>
      <c r="BE269" s="91"/>
      <c r="BF269" s="91"/>
      <c r="BG269" s="91"/>
      <c r="BH269" s="91"/>
    </row>
    <row r="270" spans="54:60" ht="11.25">
      <c r="BB270" s="91"/>
      <c r="BC270" s="91"/>
      <c r="BD270" s="91"/>
      <c r="BE270" s="91"/>
      <c r="BF270" s="91"/>
      <c r="BG270" s="91"/>
      <c r="BH270" s="91"/>
    </row>
    <row r="271" spans="54:60" ht="11.25">
      <c r="BB271" s="91"/>
      <c r="BC271" s="91"/>
      <c r="BD271" s="91"/>
      <c r="BE271" s="91"/>
      <c r="BF271" s="91"/>
      <c r="BG271" s="91"/>
      <c r="BH271" s="91"/>
    </row>
    <row r="272" spans="54:60" ht="11.25">
      <c r="BB272" s="91"/>
      <c r="BC272" s="91"/>
      <c r="BD272" s="91"/>
      <c r="BE272" s="91"/>
      <c r="BF272" s="91"/>
      <c r="BG272" s="91"/>
      <c r="BH272" s="91"/>
    </row>
    <row r="273" spans="54:60" ht="11.25">
      <c r="BB273" s="91"/>
      <c r="BC273" s="91"/>
      <c r="BD273" s="91"/>
      <c r="BE273" s="91"/>
      <c r="BF273" s="91"/>
      <c r="BG273" s="91"/>
      <c r="BH273" s="91"/>
    </row>
    <row r="274" spans="54:60" ht="11.25">
      <c r="BB274" s="91"/>
      <c r="BC274" s="91"/>
      <c r="BD274" s="91"/>
      <c r="BE274" s="91"/>
      <c r="BF274" s="91"/>
      <c r="BG274" s="91"/>
      <c r="BH274" s="91"/>
    </row>
    <row r="275" spans="54:60" ht="11.25">
      <c r="BB275" s="91"/>
      <c r="BC275" s="91"/>
      <c r="BD275" s="91"/>
      <c r="BE275" s="91"/>
      <c r="BF275" s="91"/>
      <c r="BG275" s="91"/>
      <c r="BH275" s="91"/>
    </row>
    <row r="276" spans="54:60" ht="11.25">
      <c r="BB276" s="91"/>
      <c r="BC276" s="91"/>
      <c r="BD276" s="91"/>
      <c r="BE276" s="91"/>
      <c r="BF276" s="91"/>
      <c r="BG276" s="91"/>
      <c r="BH276" s="91"/>
    </row>
    <row r="277" spans="54:60" ht="11.25">
      <c r="BB277" s="91"/>
      <c r="BC277" s="91"/>
      <c r="BD277" s="91"/>
      <c r="BE277" s="91"/>
      <c r="BF277" s="91"/>
      <c r="BG277" s="91"/>
      <c r="BH277" s="91"/>
    </row>
    <row r="278" spans="54:60" ht="11.25">
      <c r="BB278" s="91"/>
      <c r="BC278" s="91"/>
      <c r="BD278" s="91"/>
      <c r="BE278" s="91"/>
      <c r="BF278" s="91"/>
      <c r="BG278" s="91"/>
      <c r="BH278" s="91"/>
    </row>
    <row r="279" spans="54:60" ht="11.25">
      <c r="BB279" s="91"/>
      <c r="BC279" s="91"/>
      <c r="BD279" s="91"/>
      <c r="BE279" s="91"/>
      <c r="BF279" s="91"/>
      <c r="BG279" s="91"/>
      <c r="BH279" s="91"/>
    </row>
    <row r="280" spans="54:60" ht="11.25">
      <c r="BB280" s="91"/>
      <c r="BC280" s="91"/>
      <c r="BD280" s="91"/>
      <c r="BE280" s="91"/>
      <c r="BF280" s="91"/>
      <c r="BG280" s="91"/>
      <c r="BH280" s="91"/>
    </row>
    <row r="281" spans="54:60" ht="11.25">
      <c r="BB281" s="91"/>
      <c r="BC281" s="91"/>
      <c r="BD281" s="91"/>
      <c r="BE281" s="91"/>
      <c r="BF281" s="91"/>
      <c r="BG281" s="91"/>
      <c r="BH281" s="91"/>
    </row>
    <row r="282" spans="54:60" ht="11.25">
      <c r="BB282" s="91"/>
      <c r="BC282" s="91"/>
      <c r="BD282" s="91"/>
      <c r="BE282" s="91"/>
      <c r="BF282" s="91"/>
      <c r="BG282" s="91"/>
      <c r="BH282" s="91"/>
    </row>
    <row r="283" spans="54:60" ht="11.25">
      <c r="BB283" s="91"/>
      <c r="BC283" s="91"/>
      <c r="BD283" s="91"/>
      <c r="BE283" s="91"/>
      <c r="BF283" s="91"/>
      <c r="BG283" s="91"/>
      <c r="BH283" s="91"/>
    </row>
    <row r="284" spans="54:60" ht="11.25">
      <c r="BB284" s="91"/>
      <c r="BC284" s="91"/>
      <c r="BD284" s="91"/>
      <c r="BE284" s="91"/>
      <c r="BF284" s="91"/>
      <c r="BG284" s="91"/>
      <c r="BH284" s="91"/>
    </row>
    <row r="285" spans="54:60" ht="11.25">
      <c r="BB285" s="91"/>
      <c r="BC285" s="91"/>
      <c r="BD285" s="91"/>
      <c r="BE285" s="91"/>
      <c r="BF285" s="91"/>
      <c r="BG285" s="91"/>
      <c r="BH285" s="91"/>
    </row>
    <row r="286" spans="54:60" ht="11.25">
      <c r="BB286" s="91"/>
      <c r="BC286" s="91"/>
      <c r="BD286" s="91"/>
      <c r="BE286" s="91"/>
      <c r="BF286" s="91"/>
      <c r="BG286" s="91"/>
      <c r="BH286" s="91"/>
    </row>
    <row r="287" spans="54:60" ht="11.25">
      <c r="BB287" s="91"/>
      <c r="BC287" s="91"/>
      <c r="BD287" s="91"/>
      <c r="BE287" s="91"/>
      <c r="BF287" s="91"/>
      <c r="BG287" s="91"/>
      <c r="BH287" s="91"/>
    </row>
    <row r="288" spans="54:60" ht="11.25">
      <c r="BB288" s="91"/>
      <c r="BC288" s="91"/>
      <c r="BD288" s="91"/>
      <c r="BE288" s="91"/>
      <c r="BF288" s="91"/>
      <c r="BG288" s="91"/>
      <c r="BH288" s="91"/>
    </row>
    <row r="289" spans="54:60" ht="11.25">
      <c r="BB289" s="91"/>
      <c r="BC289" s="91"/>
      <c r="BD289" s="91"/>
      <c r="BE289" s="91"/>
      <c r="BF289" s="91"/>
      <c r="BG289" s="91"/>
      <c r="BH289" s="91"/>
    </row>
    <row r="290" spans="54:60" ht="11.25">
      <c r="BB290" s="91"/>
      <c r="BC290" s="91"/>
      <c r="BD290" s="91"/>
      <c r="BE290" s="91"/>
      <c r="BF290" s="91"/>
      <c r="BG290" s="91"/>
      <c r="BH290" s="91"/>
    </row>
    <row r="291" spans="54:60" ht="11.25">
      <c r="BB291" s="91"/>
      <c r="BC291" s="91"/>
      <c r="BD291" s="91"/>
      <c r="BE291" s="91"/>
      <c r="BF291" s="91"/>
      <c r="BG291" s="91"/>
      <c r="BH291" s="91"/>
    </row>
    <row r="292" spans="54:60" ht="11.25">
      <c r="BB292" s="91"/>
      <c r="BC292" s="91"/>
      <c r="BD292" s="91"/>
      <c r="BE292" s="91"/>
      <c r="BF292" s="91"/>
      <c r="BG292" s="91"/>
      <c r="BH292" s="91"/>
    </row>
    <row r="293" spans="54:60" ht="11.25">
      <c r="BB293" s="91"/>
      <c r="BC293" s="91"/>
      <c r="BD293" s="91"/>
      <c r="BE293" s="91"/>
      <c r="BF293" s="91"/>
      <c r="BG293" s="91"/>
      <c r="BH293" s="91"/>
    </row>
    <row r="294" spans="54:60" ht="11.25">
      <c r="BB294" s="91"/>
      <c r="BC294" s="91"/>
      <c r="BD294" s="91"/>
      <c r="BE294" s="91"/>
      <c r="BF294" s="91"/>
      <c r="BG294" s="91"/>
      <c r="BH294" s="91"/>
    </row>
    <row r="295" spans="54:60" ht="11.25">
      <c r="BB295" s="91"/>
      <c r="BC295" s="91"/>
      <c r="BD295" s="91"/>
      <c r="BE295" s="91"/>
      <c r="BF295" s="91"/>
      <c r="BG295" s="91"/>
      <c r="BH295" s="91"/>
    </row>
    <row r="296" spans="54:60" ht="11.25">
      <c r="BB296" s="91"/>
      <c r="BC296" s="91"/>
      <c r="BD296" s="91"/>
      <c r="BE296" s="91"/>
      <c r="BF296" s="91"/>
      <c r="BG296" s="91"/>
      <c r="BH296" s="91"/>
    </row>
    <row r="297" spans="54:60" ht="11.25">
      <c r="BB297" s="91"/>
      <c r="BC297" s="91"/>
      <c r="BD297" s="91"/>
      <c r="BE297" s="91"/>
      <c r="BF297" s="91"/>
      <c r="BG297" s="91"/>
      <c r="BH297" s="91"/>
    </row>
    <row r="298" spans="54:60" ht="11.25">
      <c r="BB298" s="91"/>
      <c r="BC298" s="91"/>
      <c r="BD298" s="91"/>
      <c r="BE298" s="91"/>
      <c r="BF298" s="91"/>
      <c r="BG298" s="91"/>
      <c r="BH298" s="91"/>
    </row>
    <row r="299" spans="54:60" ht="11.25">
      <c r="BB299" s="91"/>
      <c r="BC299" s="91"/>
      <c r="BD299" s="91"/>
      <c r="BE299" s="91"/>
      <c r="BF299" s="91"/>
      <c r="BG299" s="91"/>
      <c r="BH299" s="91"/>
    </row>
    <row r="300" spans="54:60" ht="11.25">
      <c r="BB300" s="91"/>
      <c r="BC300" s="91"/>
      <c r="BD300" s="91"/>
      <c r="BE300" s="91"/>
      <c r="BF300" s="91"/>
      <c r="BG300" s="91"/>
      <c r="BH300" s="91"/>
    </row>
    <row r="301" spans="54:60" ht="11.25">
      <c r="BB301" s="91"/>
      <c r="BC301" s="91"/>
      <c r="BD301" s="91"/>
      <c r="BE301" s="91"/>
      <c r="BF301" s="91"/>
      <c r="BG301" s="91"/>
      <c r="BH301" s="91"/>
    </row>
    <row r="302" spans="54:60" ht="11.25">
      <c r="BB302" s="91"/>
      <c r="BC302" s="91"/>
      <c r="BD302" s="91"/>
      <c r="BE302" s="91"/>
      <c r="BF302" s="91"/>
      <c r="BG302" s="91"/>
      <c r="BH302" s="91"/>
    </row>
    <row r="303" spans="54:60" ht="11.25">
      <c r="BB303" s="91"/>
      <c r="BC303" s="91"/>
      <c r="BD303" s="91"/>
      <c r="BE303" s="91"/>
      <c r="BF303" s="91"/>
      <c r="BG303" s="91"/>
      <c r="BH303" s="91"/>
    </row>
    <row r="304" spans="54:60" ht="11.25">
      <c r="BB304" s="91"/>
      <c r="BC304" s="91"/>
      <c r="BD304" s="91"/>
      <c r="BE304" s="91"/>
      <c r="BF304" s="91"/>
      <c r="BG304" s="91"/>
      <c r="BH304" s="91"/>
    </row>
    <row r="305" spans="54:60" ht="11.25">
      <c r="BB305" s="91"/>
      <c r="BC305" s="91"/>
      <c r="BD305" s="91"/>
      <c r="BE305" s="91"/>
      <c r="BF305" s="91"/>
      <c r="BG305" s="91"/>
      <c r="BH305" s="91"/>
    </row>
    <row r="306" spans="54:60" ht="11.25">
      <c r="BB306" s="91"/>
      <c r="BC306" s="91"/>
      <c r="BD306" s="91"/>
      <c r="BE306" s="91"/>
      <c r="BF306" s="91"/>
      <c r="BG306" s="91"/>
      <c r="BH306" s="91"/>
    </row>
    <row r="307" spans="54:60" ht="11.25">
      <c r="BB307" s="91"/>
      <c r="BC307" s="91"/>
      <c r="BD307" s="91"/>
      <c r="BE307" s="91"/>
      <c r="BF307" s="91"/>
      <c r="BG307" s="91"/>
      <c r="BH307" s="91"/>
    </row>
    <row r="308" spans="54:60" ht="11.25">
      <c r="BB308" s="91"/>
      <c r="BC308" s="91"/>
      <c r="BD308" s="91"/>
      <c r="BE308" s="91"/>
      <c r="BF308" s="91"/>
      <c r="BG308" s="91"/>
      <c r="BH308" s="91"/>
    </row>
  </sheetData>
  <sheetProtection password="AC59" sheet="1" objects="1" scenarios="1" selectLockedCells="1"/>
  <mergeCells count="768">
    <mergeCell ref="W128:Z128"/>
    <mergeCell ref="W129:Z129"/>
    <mergeCell ref="AM128:AR128"/>
    <mergeCell ref="AS128:AX128"/>
    <mergeCell ref="AA129:AF129"/>
    <mergeCell ref="AG129:AL129"/>
    <mergeCell ref="AM129:AR129"/>
    <mergeCell ref="AS129:AX129"/>
    <mergeCell ref="A117:V117"/>
    <mergeCell ref="A118:V118"/>
    <mergeCell ref="W117:Z117"/>
    <mergeCell ref="W118:Z118"/>
    <mergeCell ref="A116:V116"/>
    <mergeCell ref="W116:Z116"/>
    <mergeCell ref="AA116:AF116"/>
    <mergeCell ref="AG116:AL116"/>
    <mergeCell ref="AM91:AR91"/>
    <mergeCell ref="AM7:AP7"/>
    <mergeCell ref="AQ7:AT7"/>
    <mergeCell ref="AU7:AX7"/>
    <mergeCell ref="AS83:AX84"/>
    <mergeCell ref="AM87:AR87"/>
    <mergeCell ref="AM73:AR73"/>
    <mergeCell ref="AM75:AR75"/>
    <mergeCell ref="AS51:AX51"/>
    <mergeCell ref="AS52:AX53"/>
    <mergeCell ref="A1:T2"/>
    <mergeCell ref="AM97:AR98"/>
    <mergeCell ref="AS97:AX98"/>
    <mergeCell ref="AS92:AX93"/>
    <mergeCell ref="U95:Z95"/>
    <mergeCell ref="AA95:AF95"/>
    <mergeCell ref="AG95:AL95"/>
    <mergeCell ref="AM95:AR95"/>
    <mergeCell ref="AS95:AX95"/>
    <mergeCell ref="AG92:AL93"/>
    <mergeCell ref="AM92:AR93"/>
    <mergeCell ref="AG83:AL84"/>
    <mergeCell ref="AM83:AR84"/>
    <mergeCell ref="AM88:AR88"/>
    <mergeCell ref="AM86:AR86"/>
    <mergeCell ref="AG88:AL88"/>
    <mergeCell ref="AG87:AL87"/>
    <mergeCell ref="AM90:AR90"/>
    <mergeCell ref="AM89:AR89"/>
    <mergeCell ref="AG86:AL86"/>
    <mergeCell ref="AG73:AL73"/>
    <mergeCell ref="AG75:AL75"/>
    <mergeCell ref="AM79:AR79"/>
    <mergeCell ref="AS70:AX70"/>
    <mergeCell ref="AS73:AX73"/>
    <mergeCell ref="AS74:AX74"/>
    <mergeCell ref="AS75:AX75"/>
    <mergeCell ref="AG74:AL74"/>
    <mergeCell ref="AM74:AR74"/>
    <mergeCell ref="AS76:AX76"/>
    <mergeCell ref="A72:T72"/>
    <mergeCell ref="A70:P70"/>
    <mergeCell ref="Q70:T70"/>
    <mergeCell ref="U70:Z70"/>
    <mergeCell ref="AA70:AF70"/>
    <mergeCell ref="AG72:AL72"/>
    <mergeCell ref="AM72:AR72"/>
    <mergeCell ref="AA72:AF72"/>
    <mergeCell ref="AG67:AL68"/>
    <mergeCell ref="AM67:AR68"/>
    <mergeCell ref="AS72:AX72"/>
    <mergeCell ref="AG65:AL66"/>
    <mergeCell ref="AM65:AR66"/>
    <mergeCell ref="AS65:AX66"/>
    <mergeCell ref="AS67:AX68"/>
    <mergeCell ref="AG70:AL70"/>
    <mergeCell ref="AM70:AR70"/>
    <mergeCell ref="AG69:AL69"/>
    <mergeCell ref="U65:Z66"/>
    <mergeCell ref="AA65:AF66"/>
    <mergeCell ref="AS60:AX61"/>
    <mergeCell ref="U63:Z63"/>
    <mergeCell ref="AA63:AF63"/>
    <mergeCell ref="AG63:AL63"/>
    <mergeCell ref="AM63:AR63"/>
    <mergeCell ref="AS63:AX63"/>
    <mergeCell ref="U60:Z61"/>
    <mergeCell ref="AA60:AF61"/>
    <mergeCell ref="AG60:AL61"/>
    <mergeCell ref="AM60:AR61"/>
    <mergeCell ref="Q56:T56"/>
    <mergeCell ref="A55:P55"/>
    <mergeCell ref="Q55:T55"/>
    <mergeCell ref="A56:P56"/>
    <mergeCell ref="U59:Z59"/>
    <mergeCell ref="AA59:AF59"/>
    <mergeCell ref="AG55:AL55"/>
    <mergeCell ref="AM55:AR55"/>
    <mergeCell ref="AS55:AX55"/>
    <mergeCell ref="U56:Z57"/>
    <mergeCell ref="AA56:AF57"/>
    <mergeCell ref="AG56:AL57"/>
    <mergeCell ref="AM56:AR57"/>
    <mergeCell ref="AS56:AX57"/>
    <mergeCell ref="U55:Z55"/>
    <mergeCell ref="AA55:AF55"/>
    <mergeCell ref="U52:Z53"/>
    <mergeCell ref="AA52:AF53"/>
    <mergeCell ref="AG52:AL53"/>
    <mergeCell ref="AM52:AR53"/>
    <mergeCell ref="U51:Z51"/>
    <mergeCell ref="AA51:AF51"/>
    <mergeCell ref="AG51:AL51"/>
    <mergeCell ref="AM51:AR51"/>
    <mergeCell ref="AS40:AX40"/>
    <mergeCell ref="AS42:AX43"/>
    <mergeCell ref="U44:Z45"/>
    <mergeCell ref="AA44:AF45"/>
    <mergeCell ref="AG44:AL45"/>
    <mergeCell ref="AM44:AR45"/>
    <mergeCell ref="AS44:AX45"/>
    <mergeCell ref="U42:Z43"/>
    <mergeCell ref="AA42:AF43"/>
    <mergeCell ref="AA40:AF40"/>
    <mergeCell ref="AS31:AX31"/>
    <mergeCell ref="AS34:AX35"/>
    <mergeCell ref="U41:Z41"/>
    <mergeCell ref="AA41:AF41"/>
    <mergeCell ref="AG41:AL41"/>
    <mergeCell ref="AM41:AR41"/>
    <mergeCell ref="AS41:AX41"/>
    <mergeCell ref="AS36:AX36"/>
    <mergeCell ref="AM39:AR39"/>
    <mergeCell ref="AS39:AX39"/>
    <mergeCell ref="AM22:AR22"/>
    <mergeCell ref="AS22:AX22"/>
    <mergeCell ref="AM21:AR21"/>
    <mergeCell ref="AA18:AF18"/>
    <mergeCell ref="AS18:AX18"/>
    <mergeCell ref="AS19:AX19"/>
    <mergeCell ref="AS20:AX20"/>
    <mergeCell ref="AM18:AR18"/>
    <mergeCell ref="AM19:AR19"/>
    <mergeCell ref="AM20:AR20"/>
    <mergeCell ref="U21:Z21"/>
    <mergeCell ref="U22:Z22"/>
    <mergeCell ref="AA22:AF22"/>
    <mergeCell ref="AG20:AL20"/>
    <mergeCell ref="AG21:AL21"/>
    <mergeCell ref="AA19:AF19"/>
    <mergeCell ref="AA20:AF20"/>
    <mergeCell ref="U18:Z18"/>
    <mergeCell ref="U19:Z19"/>
    <mergeCell ref="U20:Z20"/>
    <mergeCell ref="Q19:T19"/>
    <mergeCell ref="J14:AB14"/>
    <mergeCell ref="A22:P22"/>
    <mergeCell ref="Q20:T20"/>
    <mergeCell ref="Q21:T21"/>
    <mergeCell ref="Q22:T22"/>
    <mergeCell ref="A16:AX16"/>
    <mergeCell ref="AS21:AX21"/>
    <mergeCell ref="AG18:AL18"/>
    <mergeCell ref="AG19:AL19"/>
    <mergeCell ref="L12:AK12"/>
    <mergeCell ref="A14:I14"/>
    <mergeCell ref="A18:T18"/>
    <mergeCell ref="AM126:AR126"/>
    <mergeCell ref="W122:Z122"/>
    <mergeCell ref="A123:V123"/>
    <mergeCell ref="W123:Z123"/>
    <mergeCell ref="AG107:AL107"/>
    <mergeCell ref="AM78:AR78"/>
    <mergeCell ref="A115:V115"/>
    <mergeCell ref="AS126:AX126"/>
    <mergeCell ref="A127:V127"/>
    <mergeCell ref="A4:AK4"/>
    <mergeCell ref="T5:U5"/>
    <mergeCell ref="AM6:AX6"/>
    <mergeCell ref="AM5:AX5"/>
    <mergeCell ref="AM12:AR13"/>
    <mergeCell ref="AS12:AX13"/>
    <mergeCell ref="AM14:AX14"/>
    <mergeCell ref="A122:V122"/>
    <mergeCell ref="AK138:AX138"/>
    <mergeCell ref="AK136:AX137"/>
    <mergeCell ref="AR142:AX142"/>
    <mergeCell ref="AR143:AX143"/>
    <mergeCell ref="AK139:AX139"/>
    <mergeCell ref="AK140:AX140"/>
    <mergeCell ref="AK142:AQ142"/>
    <mergeCell ref="AK143:AQ143"/>
    <mergeCell ref="AK141:AQ141"/>
    <mergeCell ref="AR141:AX141"/>
    <mergeCell ref="AR152:AX152"/>
    <mergeCell ref="AR151:AX151"/>
    <mergeCell ref="AD151:AJ151"/>
    <mergeCell ref="AR144:AX146"/>
    <mergeCell ref="AK144:AQ146"/>
    <mergeCell ref="AR147:AX147"/>
    <mergeCell ref="AR148:AX148"/>
    <mergeCell ref="AK148:AQ148"/>
    <mergeCell ref="AK147:AQ147"/>
    <mergeCell ref="W151:AC151"/>
    <mergeCell ref="S144:V144"/>
    <mergeCell ref="S145:V145"/>
    <mergeCell ref="S146:V146"/>
    <mergeCell ref="S147:V147"/>
    <mergeCell ref="W149:AC150"/>
    <mergeCell ref="S148:V148"/>
    <mergeCell ref="W148:AC148"/>
    <mergeCell ref="W147:AC147"/>
    <mergeCell ref="W144:AC146"/>
    <mergeCell ref="A138:R138"/>
    <mergeCell ref="A139:R139"/>
    <mergeCell ref="A140:R140"/>
    <mergeCell ref="A142:R142"/>
    <mergeCell ref="S137:V137"/>
    <mergeCell ref="S138:V138"/>
    <mergeCell ref="S139:V139"/>
    <mergeCell ref="S140:V140"/>
    <mergeCell ref="W136:AJ137"/>
    <mergeCell ref="W138:AJ138"/>
    <mergeCell ref="W139:AJ139"/>
    <mergeCell ref="W140:AJ140"/>
    <mergeCell ref="W142:AC142"/>
    <mergeCell ref="W143:AC143"/>
    <mergeCell ref="S142:V142"/>
    <mergeCell ref="S143:V143"/>
    <mergeCell ref="A148:R148"/>
    <mergeCell ref="A146:R146"/>
    <mergeCell ref="A147:R147"/>
    <mergeCell ref="A143:R143"/>
    <mergeCell ref="AI156:AM156"/>
    <mergeCell ref="AO156:AX156"/>
    <mergeCell ref="AI155:AM155"/>
    <mergeCell ref="AO155:AX155"/>
    <mergeCell ref="AD143:AJ143"/>
    <mergeCell ref="AR149:AX150"/>
    <mergeCell ref="AK149:AQ150"/>
    <mergeCell ref="AD152:AJ152"/>
    <mergeCell ref="AD144:AJ146"/>
    <mergeCell ref="AD148:AJ148"/>
    <mergeCell ref="AD147:AJ147"/>
    <mergeCell ref="AD149:AJ150"/>
    <mergeCell ref="AK152:AQ152"/>
    <mergeCell ref="AK151:AQ151"/>
    <mergeCell ref="AD142:AJ142"/>
    <mergeCell ref="N155:W155"/>
    <mergeCell ref="B158:N158"/>
    <mergeCell ref="AD141:AJ141"/>
    <mergeCell ref="H156:L156"/>
    <mergeCell ref="N156:W156"/>
    <mergeCell ref="O158:P158"/>
    <mergeCell ref="A150:R150"/>
    <mergeCell ref="A151:R151"/>
    <mergeCell ref="S150:V150"/>
    <mergeCell ref="A152:R152"/>
    <mergeCell ref="A132:V132"/>
    <mergeCell ref="W132:Z132"/>
    <mergeCell ref="S152:V152"/>
    <mergeCell ref="W152:AC152"/>
    <mergeCell ref="S151:V151"/>
    <mergeCell ref="A136:V136"/>
    <mergeCell ref="S149:V149"/>
    <mergeCell ref="A144:R144"/>
    <mergeCell ref="A145:R145"/>
    <mergeCell ref="A149:R149"/>
    <mergeCell ref="W131:Z131"/>
    <mergeCell ref="A141:R141"/>
    <mergeCell ref="S141:V141"/>
    <mergeCell ref="W141:AC141"/>
    <mergeCell ref="A131:V131"/>
    <mergeCell ref="AA132:AF132"/>
    <mergeCell ref="A137:R137"/>
    <mergeCell ref="A134:AX134"/>
    <mergeCell ref="AG132:AL132"/>
    <mergeCell ref="AM132:AR132"/>
    <mergeCell ref="AS113:AX113"/>
    <mergeCell ref="AS108:AX108"/>
    <mergeCell ref="AS117:AX117"/>
    <mergeCell ref="AS112:AX112"/>
    <mergeCell ref="AM115:AR115"/>
    <mergeCell ref="AM112:AR112"/>
    <mergeCell ref="AM114:AR114"/>
    <mergeCell ref="AM127:AR127"/>
    <mergeCell ref="AS127:AX127"/>
    <mergeCell ref="A108:V108"/>
    <mergeCell ref="W112:Z112"/>
    <mergeCell ref="A114:V114"/>
    <mergeCell ref="A112:V112"/>
    <mergeCell ref="W114:Z114"/>
    <mergeCell ref="A113:V113"/>
    <mergeCell ref="A110:V110"/>
    <mergeCell ref="W110:Z110"/>
    <mergeCell ref="AS86:AX86"/>
    <mergeCell ref="AS87:AX87"/>
    <mergeCell ref="AS102:AX102"/>
    <mergeCell ref="AS96:AX96"/>
    <mergeCell ref="AS104:AX104"/>
    <mergeCell ref="AS88:AX88"/>
    <mergeCell ref="AS106:AX106"/>
    <mergeCell ref="AS105:AX105"/>
    <mergeCell ref="AS90:AX90"/>
    <mergeCell ref="AS89:AX89"/>
    <mergeCell ref="AS91:AX91"/>
    <mergeCell ref="AS103:AX103"/>
    <mergeCell ref="W105:Z105"/>
    <mergeCell ref="AG115:AL115"/>
    <mergeCell ref="AG112:AL112"/>
    <mergeCell ref="AA115:AF115"/>
    <mergeCell ref="AA112:AF112"/>
    <mergeCell ref="AG114:AL114"/>
    <mergeCell ref="AA114:AF114"/>
    <mergeCell ref="W115:Z115"/>
    <mergeCell ref="W108:Z108"/>
    <mergeCell ref="W113:Z113"/>
    <mergeCell ref="AG78:AL78"/>
    <mergeCell ref="AG79:AL79"/>
    <mergeCell ref="AG90:AL90"/>
    <mergeCell ref="A107:V107"/>
    <mergeCell ref="AA107:AF107"/>
    <mergeCell ref="W107:Z107"/>
    <mergeCell ref="A104:V104"/>
    <mergeCell ref="A105:V105"/>
    <mergeCell ref="W106:Z106"/>
    <mergeCell ref="AG106:AL106"/>
    <mergeCell ref="A102:Z102"/>
    <mergeCell ref="AG97:AL98"/>
    <mergeCell ref="AA104:AF104"/>
    <mergeCell ref="AG103:AL103"/>
    <mergeCell ref="AG104:AL104"/>
    <mergeCell ref="AG102:AL102"/>
    <mergeCell ref="AA102:AF102"/>
    <mergeCell ref="A103:V103"/>
    <mergeCell ref="A106:V106"/>
    <mergeCell ref="W104:Z104"/>
    <mergeCell ref="Q98:T98"/>
    <mergeCell ref="AG89:AL89"/>
    <mergeCell ref="AA103:AF103"/>
    <mergeCell ref="U90:Z90"/>
    <mergeCell ref="U92:Z93"/>
    <mergeCell ref="AA92:AF93"/>
    <mergeCell ref="U91:Z91"/>
    <mergeCell ref="U89:Z89"/>
    <mergeCell ref="AA89:AF89"/>
    <mergeCell ref="W103:Z103"/>
    <mergeCell ref="AA73:AF73"/>
    <mergeCell ref="A74:P74"/>
    <mergeCell ref="Q74:T74"/>
    <mergeCell ref="A93:P93"/>
    <mergeCell ref="Q93:T93"/>
    <mergeCell ref="A76:P76"/>
    <mergeCell ref="Q76:T76"/>
    <mergeCell ref="A77:P77"/>
    <mergeCell ref="A78:P78"/>
    <mergeCell ref="A92:P92"/>
    <mergeCell ref="Q92:T92"/>
    <mergeCell ref="A88:P88"/>
    <mergeCell ref="Q88:T88"/>
    <mergeCell ref="Q90:T90"/>
    <mergeCell ref="A91:P91"/>
    <mergeCell ref="Q91:T91"/>
    <mergeCell ref="A89:P89"/>
    <mergeCell ref="Q89:T89"/>
    <mergeCell ref="A80:P80"/>
    <mergeCell ref="A87:P87"/>
    <mergeCell ref="Q87:T87"/>
    <mergeCell ref="Q83:T83"/>
    <mergeCell ref="A82:P82"/>
    <mergeCell ref="U87:Z87"/>
    <mergeCell ref="U80:Z80"/>
    <mergeCell ref="Q82:T82"/>
    <mergeCell ref="A83:P83"/>
    <mergeCell ref="Q84:T84"/>
    <mergeCell ref="A84:P84"/>
    <mergeCell ref="Q80:T80"/>
    <mergeCell ref="A86:P86"/>
    <mergeCell ref="Q86:T86"/>
    <mergeCell ref="U86:Z86"/>
    <mergeCell ref="AA75:AF75"/>
    <mergeCell ref="AA79:AF79"/>
    <mergeCell ref="AA88:AF88"/>
    <mergeCell ref="AA86:AF86"/>
    <mergeCell ref="AA83:AF84"/>
    <mergeCell ref="AA87:AF87"/>
    <mergeCell ref="AA80:AF80"/>
    <mergeCell ref="AA77:AF77"/>
    <mergeCell ref="AA81:AF82"/>
    <mergeCell ref="AA78:AF78"/>
    <mergeCell ref="AA74:AF74"/>
    <mergeCell ref="U72:Z72"/>
    <mergeCell ref="A79:P79"/>
    <mergeCell ref="Q79:T79"/>
    <mergeCell ref="U79:Z79"/>
    <mergeCell ref="U76:Z76"/>
    <mergeCell ref="U78:Z78"/>
    <mergeCell ref="A73:P73"/>
    <mergeCell ref="Q73:T73"/>
    <mergeCell ref="A75:P75"/>
    <mergeCell ref="U81:Z82"/>
    <mergeCell ref="U83:Z84"/>
    <mergeCell ref="Q81:T81"/>
    <mergeCell ref="A81:P81"/>
    <mergeCell ref="U73:Z73"/>
    <mergeCell ref="Q78:T78"/>
    <mergeCell ref="U74:Z74"/>
    <mergeCell ref="Q75:T75"/>
    <mergeCell ref="U75:Z75"/>
    <mergeCell ref="U77:Z77"/>
    <mergeCell ref="Q77:T77"/>
    <mergeCell ref="AM77:AR77"/>
    <mergeCell ref="AM76:AR76"/>
    <mergeCell ref="AS80:AX80"/>
    <mergeCell ref="A95:P95"/>
    <mergeCell ref="Q95:T95"/>
    <mergeCell ref="A90:P90"/>
    <mergeCell ref="AA91:AF91"/>
    <mergeCell ref="AG91:AL91"/>
    <mergeCell ref="AA90:AF90"/>
    <mergeCell ref="U88:Z88"/>
    <mergeCell ref="AG81:AL82"/>
    <mergeCell ref="AM81:AR82"/>
    <mergeCell ref="AS81:AX82"/>
    <mergeCell ref="AA76:AF76"/>
    <mergeCell ref="AG80:AL80"/>
    <mergeCell ref="AS79:AX79"/>
    <mergeCell ref="AS78:AX78"/>
    <mergeCell ref="AG76:AL76"/>
    <mergeCell ref="AM80:AR80"/>
    <mergeCell ref="AG77:AL77"/>
    <mergeCell ref="AM96:AR96"/>
    <mergeCell ref="A100:AX100"/>
    <mergeCell ref="AG96:AL96"/>
    <mergeCell ref="A96:P96"/>
    <mergeCell ref="Q96:T96"/>
    <mergeCell ref="A97:P97"/>
    <mergeCell ref="Q97:T97"/>
    <mergeCell ref="U97:Z98"/>
    <mergeCell ref="AA97:AF98"/>
    <mergeCell ref="A98:P98"/>
    <mergeCell ref="AM124:AR124"/>
    <mergeCell ref="AM123:AR123"/>
    <mergeCell ref="AM110:AR110"/>
    <mergeCell ref="AM111:AR111"/>
    <mergeCell ref="AM116:AX116"/>
    <mergeCell ref="AM117:AR117"/>
    <mergeCell ref="AM118:AR118"/>
    <mergeCell ref="AS118:AX118"/>
    <mergeCell ref="AM120:AR120"/>
    <mergeCell ref="AS114:AX114"/>
    <mergeCell ref="AM102:AR102"/>
    <mergeCell ref="AM104:AR104"/>
    <mergeCell ref="AM122:AR122"/>
    <mergeCell ref="AM109:AR109"/>
    <mergeCell ref="AM107:AR107"/>
    <mergeCell ref="AM108:AR108"/>
    <mergeCell ref="AM105:AR105"/>
    <mergeCell ref="AM106:AR106"/>
    <mergeCell ref="AM121:AR121"/>
    <mergeCell ref="AM119:AR119"/>
    <mergeCell ref="AS120:AX120"/>
    <mergeCell ref="AS121:AX121"/>
    <mergeCell ref="A130:V130"/>
    <mergeCell ref="AA127:AF127"/>
    <mergeCell ref="W127:Z127"/>
    <mergeCell ref="A126:V126"/>
    <mergeCell ref="W126:Z126"/>
    <mergeCell ref="W130:Z130"/>
    <mergeCell ref="AA130:AF130"/>
    <mergeCell ref="A128:V128"/>
    <mergeCell ref="A129:V129"/>
    <mergeCell ref="AA128:AF128"/>
    <mergeCell ref="AG123:AL123"/>
    <mergeCell ref="A119:V119"/>
    <mergeCell ref="W119:Z119"/>
    <mergeCell ref="A120:V120"/>
    <mergeCell ref="A121:V121"/>
    <mergeCell ref="AA120:AF120"/>
    <mergeCell ref="AG120:AL120"/>
    <mergeCell ref="AA121:AF121"/>
    <mergeCell ref="AG121:AL121"/>
    <mergeCell ref="AA122:AF122"/>
    <mergeCell ref="A124:V124"/>
    <mergeCell ref="W124:Z124"/>
    <mergeCell ref="AA124:AF124"/>
    <mergeCell ref="AA123:AF123"/>
    <mergeCell ref="AG122:AL122"/>
    <mergeCell ref="AA113:AF113"/>
    <mergeCell ref="AG113:AL113"/>
    <mergeCell ref="AM113:AR113"/>
    <mergeCell ref="AM103:AR103"/>
    <mergeCell ref="AA105:AF105"/>
    <mergeCell ref="AG105:AL105"/>
    <mergeCell ref="AA108:AF108"/>
    <mergeCell ref="AG108:AL108"/>
    <mergeCell ref="AA106:AF106"/>
    <mergeCell ref="AA110:AF110"/>
    <mergeCell ref="AA117:AF117"/>
    <mergeCell ref="AG117:AL117"/>
    <mergeCell ref="AA119:AF119"/>
    <mergeCell ref="AG119:AL119"/>
    <mergeCell ref="AA118:AF118"/>
    <mergeCell ref="AG118:AL118"/>
    <mergeCell ref="H8:AF8"/>
    <mergeCell ref="AM8:AX8"/>
    <mergeCell ref="J10:AF10"/>
    <mergeCell ref="AM10:AX11"/>
    <mergeCell ref="R11:AK11"/>
    <mergeCell ref="AM131:AR131"/>
    <mergeCell ref="AS130:AX130"/>
    <mergeCell ref="AS131:AX131"/>
    <mergeCell ref="AG130:AL130"/>
    <mergeCell ref="AM130:AR130"/>
    <mergeCell ref="AA131:AF131"/>
    <mergeCell ref="AG131:AL131"/>
    <mergeCell ref="AG124:AL124"/>
    <mergeCell ref="AG127:AL127"/>
    <mergeCell ref="AG126:AL126"/>
    <mergeCell ref="AA126:AF126"/>
    <mergeCell ref="AG128:AL128"/>
    <mergeCell ref="AS132:AX132"/>
    <mergeCell ref="AS123:AX123"/>
    <mergeCell ref="AS124:AX124"/>
    <mergeCell ref="AS77:AX77"/>
    <mergeCell ref="AS107:AX107"/>
    <mergeCell ref="AS115:AX115"/>
    <mergeCell ref="AS110:AX110"/>
    <mergeCell ref="AS111:AX111"/>
    <mergeCell ref="AS122:AX122"/>
    <mergeCell ref="AS119:AX119"/>
    <mergeCell ref="AM69:AR69"/>
    <mergeCell ref="AS69:AX69"/>
    <mergeCell ref="AG40:AL40"/>
    <mergeCell ref="AM40:AR40"/>
    <mergeCell ref="AM48:AR48"/>
    <mergeCell ref="AS48:AX48"/>
    <mergeCell ref="AS50:AX50"/>
    <mergeCell ref="AG49:AL49"/>
    <mergeCell ref="AM49:AR49"/>
    <mergeCell ref="AS49:AX49"/>
    <mergeCell ref="U69:Z69"/>
    <mergeCell ref="AA69:AF69"/>
    <mergeCell ref="A68:P68"/>
    <mergeCell ref="Q68:T68"/>
    <mergeCell ref="U67:Z68"/>
    <mergeCell ref="AA67:AF68"/>
    <mergeCell ref="A67:P67"/>
    <mergeCell ref="Q67:T67"/>
    <mergeCell ref="A69:P69"/>
    <mergeCell ref="Q69:T69"/>
    <mergeCell ref="AS47:AX47"/>
    <mergeCell ref="AG59:AL59"/>
    <mergeCell ref="AM59:AR59"/>
    <mergeCell ref="AS30:AX30"/>
    <mergeCell ref="AG32:AL33"/>
    <mergeCell ref="AM32:AR33"/>
    <mergeCell ref="AS32:AX33"/>
    <mergeCell ref="AG30:AL30"/>
    <mergeCell ref="AM30:AR30"/>
    <mergeCell ref="AM31:AR31"/>
    <mergeCell ref="A66:P66"/>
    <mergeCell ref="Q66:T66"/>
    <mergeCell ref="A65:P65"/>
    <mergeCell ref="Q65:T65"/>
    <mergeCell ref="AS25:AX25"/>
    <mergeCell ref="AS23:AX24"/>
    <mergeCell ref="AS26:AX26"/>
    <mergeCell ref="A63:P63"/>
    <mergeCell ref="Q63:T63"/>
    <mergeCell ref="A61:P61"/>
    <mergeCell ref="Q61:T61"/>
    <mergeCell ref="AS59:AX59"/>
    <mergeCell ref="AS58:AX58"/>
    <mergeCell ref="AS27:AX28"/>
    <mergeCell ref="A30:P30"/>
    <mergeCell ref="A28:P28"/>
    <mergeCell ref="A23:P23"/>
    <mergeCell ref="A27:P27"/>
    <mergeCell ref="AG27:AL28"/>
    <mergeCell ref="Q30:T30"/>
    <mergeCell ref="AG29:AL29"/>
    <mergeCell ref="AG22:AL22"/>
    <mergeCell ref="U26:Z26"/>
    <mergeCell ref="AA26:AF26"/>
    <mergeCell ref="U27:Z28"/>
    <mergeCell ref="AA27:AF28"/>
    <mergeCell ref="U30:Z30"/>
    <mergeCell ref="AA30:AF30"/>
    <mergeCell ref="AM23:AR24"/>
    <mergeCell ref="AG26:AL26"/>
    <mergeCell ref="AG23:AL24"/>
    <mergeCell ref="Q23:T23"/>
    <mergeCell ref="Q24:T24"/>
    <mergeCell ref="AG25:AL25"/>
    <mergeCell ref="U23:Z24"/>
    <mergeCell ref="AA23:AF24"/>
    <mergeCell ref="AM25:AR25"/>
    <mergeCell ref="AM26:AR26"/>
    <mergeCell ref="A31:P31"/>
    <mergeCell ref="Q31:T31"/>
    <mergeCell ref="A32:P32"/>
    <mergeCell ref="A33:P33"/>
    <mergeCell ref="Q32:T32"/>
    <mergeCell ref="Q33:T33"/>
    <mergeCell ref="A35:P35"/>
    <mergeCell ref="Q35:T35"/>
    <mergeCell ref="A34:P34"/>
    <mergeCell ref="Q34:T34"/>
    <mergeCell ref="A36:P36"/>
    <mergeCell ref="Q36:T36"/>
    <mergeCell ref="U36:Z36"/>
    <mergeCell ref="AA36:AF36"/>
    <mergeCell ref="AM27:AR28"/>
    <mergeCell ref="A19:P19"/>
    <mergeCell ref="A20:P20"/>
    <mergeCell ref="A21:P21"/>
    <mergeCell ref="A24:P24"/>
    <mergeCell ref="Q25:T25"/>
    <mergeCell ref="Q26:T26"/>
    <mergeCell ref="A25:P25"/>
    <mergeCell ref="A26:P26"/>
    <mergeCell ref="Q28:T28"/>
    <mergeCell ref="AS37:AX37"/>
    <mergeCell ref="A38:P38"/>
    <mergeCell ref="Q38:T38"/>
    <mergeCell ref="U38:Z38"/>
    <mergeCell ref="AA38:AF38"/>
    <mergeCell ref="AG38:AL38"/>
    <mergeCell ref="AM38:AR38"/>
    <mergeCell ref="AS38:AX38"/>
    <mergeCell ref="A37:P37"/>
    <mergeCell ref="Q37:T37"/>
    <mergeCell ref="AG36:AL36"/>
    <mergeCell ref="AM36:AR36"/>
    <mergeCell ref="AA34:AF35"/>
    <mergeCell ref="AG34:AL35"/>
    <mergeCell ref="AM34:AR35"/>
    <mergeCell ref="AG37:AL37"/>
    <mergeCell ref="AM37:AR37"/>
    <mergeCell ref="U37:Z37"/>
    <mergeCell ref="AA37:AF37"/>
    <mergeCell ref="AA39:AF39"/>
    <mergeCell ref="U31:Z31"/>
    <mergeCell ref="AA31:AF31"/>
    <mergeCell ref="U34:Z35"/>
    <mergeCell ref="AA32:AF33"/>
    <mergeCell ref="U32:Z33"/>
    <mergeCell ref="A40:P40"/>
    <mergeCell ref="Q40:T40"/>
    <mergeCell ref="U40:Z40"/>
    <mergeCell ref="A39:P39"/>
    <mergeCell ref="Q39:T39"/>
    <mergeCell ref="U39:Z39"/>
    <mergeCell ref="A43:P43"/>
    <mergeCell ref="Q43:T43"/>
    <mergeCell ref="AA21:AF21"/>
    <mergeCell ref="AA25:AF25"/>
    <mergeCell ref="A41:P41"/>
    <mergeCell ref="Q41:T41"/>
    <mergeCell ref="Q27:T27"/>
    <mergeCell ref="U25:Z25"/>
    <mergeCell ref="A42:P42"/>
    <mergeCell ref="Q42:T42"/>
    <mergeCell ref="A44:P44"/>
    <mergeCell ref="Q44:T44"/>
    <mergeCell ref="A47:P47"/>
    <mergeCell ref="Q47:T47"/>
    <mergeCell ref="A45:P45"/>
    <mergeCell ref="Q45:T45"/>
    <mergeCell ref="U47:Z47"/>
    <mergeCell ref="AA47:AF47"/>
    <mergeCell ref="A49:P49"/>
    <mergeCell ref="Q49:T49"/>
    <mergeCell ref="U49:Z49"/>
    <mergeCell ref="AA49:AF49"/>
    <mergeCell ref="A48:P48"/>
    <mergeCell ref="Q48:T48"/>
    <mergeCell ref="U48:Z48"/>
    <mergeCell ref="AA48:AF48"/>
    <mergeCell ref="A52:P52"/>
    <mergeCell ref="Q52:T52"/>
    <mergeCell ref="A50:P50"/>
    <mergeCell ref="Q50:T50"/>
    <mergeCell ref="A57:P57"/>
    <mergeCell ref="AG39:AL39"/>
    <mergeCell ref="AG48:AL48"/>
    <mergeCell ref="AG42:AL43"/>
    <mergeCell ref="AG50:AL50"/>
    <mergeCell ref="AG47:AL47"/>
    <mergeCell ref="A53:P53"/>
    <mergeCell ref="Q53:T53"/>
    <mergeCell ref="A51:P51"/>
    <mergeCell ref="Q51:T51"/>
    <mergeCell ref="A59:P59"/>
    <mergeCell ref="Q59:T59"/>
    <mergeCell ref="AG58:AL58"/>
    <mergeCell ref="AM58:AR58"/>
    <mergeCell ref="A58:P58"/>
    <mergeCell ref="Q58:T58"/>
    <mergeCell ref="U58:Z58"/>
    <mergeCell ref="AA58:AF58"/>
    <mergeCell ref="U64:Z64"/>
    <mergeCell ref="AA64:AF64"/>
    <mergeCell ref="Q60:T60"/>
    <mergeCell ref="AM9:AX9"/>
    <mergeCell ref="Q57:T57"/>
    <mergeCell ref="AM42:AR43"/>
    <mergeCell ref="AM50:AR50"/>
    <mergeCell ref="AM47:AR47"/>
    <mergeCell ref="U50:Z50"/>
    <mergeCell ref="AA50:AF50"/>
    <mergeCell ref="AS64:AX64"/>
    <mergeCell ref="A60:P60"/>
    <mergeCell ref="A62:P62"/>
    <mergeCell ref="Q62:T62"/>
    <mergeCell ref="U62:Z62"/>
    <mergeCell ref="AA62:AF62"/>
    <mergeCell ref="AG62:AL62"/>
    <mergeCell ref="AM62:AR62"/>
    <mergeCell ref="A64:P64"/>
    <mergeCell ref="Q64:T64"/>
    <mergeCell ref="U96:Z96"/>
    <mergeCell ref="AA96:AF96"/>
    <mergeCell ref="A29:P29"/>
    <mergeCell ref="Q29:T29"/>
    <mergeCell ref="U29:Z29"/>
    <mergeCell ref="AA29:AF29"/>
    <mergeCell ref="A54:P54"/>
    <mergeCell ref="Q54:T54"/>
    <mergeCell ref="U54:Z54"/>
    <mergeCell ref="AA54:AF54"/>
    <mergeCell ref="AM29:AR29"/>
    <mergeCell ref="AS29:AX29"/>
    <mergeCell ref="A46:P46"/>
    <mergeCell ref="Q46:T46"/>
    <mergeCell ref="U46:Z46"/>
    <mergeCell ref="AA46:AF46"/>
    <mergeCell ref="AG46:AL46"/>
    <mergeCell ref="AM46:AR46"/>
    <mergeCell ref="AS46:AX46"/>
    <mergeCell ref="AG31:AL31"/>
    <mergeCell ref="AG54:AL54"/>
    <mergeCell ref="AM54:AR54"/>
    <mergeCell ref="AS54:AX54"/>
    <mergeCell ref="A85:P85"/>
    <mergeCell ref="Q85:T85"/>
    <mergeCell ref="U85:Z85"/>
    <mergeCell ref="AA85:AF85"/>
    <mergeCell ref="AG85:AL85"/>
    <mergeCell ref="AM85:AR85"/>
    <mergeCell ref="AS85:AX85"/>
    <mergeCell ref="AS62:AX62"/>
    <mergeCell ref="A94:P94"/>
    <mergeCell ref="Q94:T94"/>
    <mergeCell ref="U94:Z94"/>
    <mergeCell ref="AA94:AF94"/>
    <mergeCell ref="AG94:AL94"/>
    <mergeCell ref="AM94:AR94"/>
    <mergeCell ref="AS94:AX94"/>
    <mergeCell ref="AG64:AL64"/>
    <mergeCell ref="AM64:AR64"/>
    <mergeCell ref="AG110:AL110"/>
    <mergeCell ref="A111:V111"/>
    <mergeCell ref="W111:Z111"/>
    <mergeCell ref="AA111:AF111"/>
    <mergeCell ref="AG111:AL111"/>
    <mergeCell ref="AS109:AX109"/>
    <mergeCell ref="A109:V109"/>
    <mergeCell ref="W109:Z109"/>
    <mergeCell ref="AA109:AF109"/>
    <mergeCell ref="AG109:AL109"/>
  </mergeCells>
  <dataValidations count="11">
    <dataValidation type="textLength" operator="lessThanOrEqual" allowBlank="1" showInputMessage="1" showErrorMessage="1" errorTitle="Ошибка ввода" error="Вводимое значение должно быть&#10;текстом длиной до 254 символов" sqref="A152:R152 A148:R148">
      <formula1>254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пятнадцати разрядов" sqref="BB61:BC63 BB86:BC86 BB66:BC66 AA116:AX116 BB95:BC95 BB68:BC68 BB24:BC24 BB47:BC47 AG31:AL31 BB33:BC33 BB28:BC30 BB35:BC35 BB57:BC57 BB55:BC55">
      <formula1>-99999999999999</formula1>
      <formula2>999999999999999</formula2>
    </dataValidation>
    <dataValidation type="decimal" allowBlank="1" showInputMessage="1" showErrorMessage="1" sqref="BC69 BB76:BC76">
      <formula1>-99999999999999</formula1>
      <formula2>999999999999999</formula2>
    </dataValidation>
    <dataValidation allowBlank="1" showInputMessage="1" showErrorMessage="1" errorTitle="Ошибка ввода" error="Вводимое значение должно быть действительным  числом длиной до&#10;пятнадцати разрядов" sqref="AA122:AX122 AA130:AX130"/>
    <dataValidation type="textLength" operator="lessThanOrEqual" allowBlank="1" showInputMessage="1" showErrorMessage="1" prompt="размножаемая строка резерв в том числе" errorTitle="Ошибка ввода" error="Вводимое значение должно быть&#10;текстом длиной до 254 символов" sqref="A116:V116 A122:V122 A130:V130 A109:V109">
      <formula1>254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W139:AX139 W144:AX146 W148:AX150 W152:AX152 AA107:AX108 AA110:AX111 AA114:AX115 AA117:AX118 AA120:AX121 AA123:AX124 AA128:AX129 AA131:AX132 U90:Z98 AA94:AX98 AS90:AX93 AM92:AR93 AG77:AX77 U80:AX82 U83:Z84 AM83:AX84 U85:AX86 AM69:AR70 AS67:AX70 AG62:AL66 U65:Z66 AA60:AF68 AM59:AX66 U55:AX57 AS50:AX51 AM52:AX53 AA54:AX54 U50:Z54 U32:AX33 AS41:AS42 AA41:AR43 AT41:AX41 AM44:AX45 AA46:AX47 U41:Z47 AM36:AR37 AS34:AX37 AG38:AX38 AA34:AF35 U23:AX24 AM26:AX30 AG29:AL30 AA27:AF30">
      <formula1>-99999999999</formula1>
      <formula2>999999999999</formula2>
    </dataValidation>
    <dataValidation type="textLength" operator="lessThanOrEqual" allowBlank="1" showInputMessage="1" showErrorMessage="1" prompt="Дополнительные данные, в том числе" errorTitle="Ошибка ввода" error="Вводимое значение должно быть&#10;текстом длиной до 254 символов" sqref="A63:P63 A86:P86 A95:P95 A55:P55 A47:P47 A30:P30">
      <formula1>254</formula1>
    </dataValidation>
    <dataValidation allowBlank="1" showInputMessage="1" showErrorMessage="1" errorTitle="Ошибка ввода" sqref="AA50:AR51"/>
    <dataValidation type="decimal" allowBlank="1" showInputMessage="1" showErrorMessage="1" sqref="AM31:AX31 AA31:AF31">
      <formula1>-99999999999</formula1>
      <formula2>999999999999</formula2>
    </dataValidation>
    <dataValidation showInputMessage="1" showErrorMessage="1" sqref="J14:AB14"/>
    <dataValidation type="list" allowBlank="1" showInputMessage="1" showErrorMessage="1" promptTitle="Ввод ОКЕИ" prompt="Выберите значение кода ОКЕИ из выпадающего списка" errorTitle="Ошибка ввода" error="Введенный код ОКЕИ неверен - допустимые значения: 384, 385" sqref="AM14:AX14">
      <formula1>Код</formula1>
    </dataValidation>
  </dataValidations>
  <printOptions/>
  <pageMargins left="0.7874015748031497" right="0.7874015748031497" top="0.5905511811023623" bottom="0.3937007874015748" header="0" footer="0"/>
  <pageSetup blackAndWhite="1" horizontalDpi="300" verticalDpi="300" orientation="portrait" paperSize="9" scale="95" r:id="rId1"/>
  <rowBreaks count="2" manualBreakCount="2">
    <brk id="70" max="49" man="1"/>
    <brk id="124" max="49" man="1"/>
  </rowBreaks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Калуга Астрал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(форма 3) (с января 2009)</dc:title>
  <dc:subject/>
  <dc:creator>Николай Федячкин</dc:creator>
  <cp:keywords/>
  <dc:description/>
  <cp:lastModifiedBy>shuvalovoe</cp:lastModifiedBy>
  <cp:lastPrinted>2010-02-01T12:10:27Z</cp:lastPrinted>
  <dcterms:created xsi:type="dcterms:W3CDTF">2001-08-14T05:50:15Z</dcterms:created>
  <dcterms:modified xsi:type="dcterms:W3CDTF">2011-05-11T09:06:24Z</dcterms:modified>
  <cp:category/>
  <cp:version/>
  <cp:contentType/>
  <cp:contentStatus/>
</cp:coreProperties>
</file>