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firstSheet="3" activeTab="3"/>
  </bookViews>
  <sheets>
    <sheet name="ОпТ" sheetId="1" state="veryHidden" r:id="rId1"/>
    <sheet name="ОпФ" sheetId="2" state="veryHidden" r:id="rId2"/>
    <sheet name="СодФ" sheetId="3" state="veryHidden" r:id="rId3"/>
    <sheet name="Баланс ф5" sheetId="4" r:id="rId4"/>
  </sheets>
  <externalReferences>
    <externalReference r:id="rId7"/>
  </externalReferences>
  <definedNames>
    <definedName name="cross">'СодФ'!$B$39:$B$395</definedName>
    <definedName name="crossR">'СодФ'!$C$39:$C$395</definedName>
    <definedName name="format">'ОпТ'!$E$2</definedName>
    <definedName name="period">'ОпТ'!$E$3</definedName>
    <definedName name="perno">'ОпТ'!$E$4</definedName>
    <definedName name="год_отчетности">'ОпТ'!$C$5</definedName>
    <definedName name="дата_начала">'ОпТ'!$C$7</definedName>
    <definedName name="дата_отчетности">'ОпТ'!$C$6</definedName>
    <definedName name="ИМНС">'ОпТ'!$G$2</definedName>
    <definedName name="ИМНСЛОКАЛ">'ОпТ'!$G$4</definedName>
    <definedName name="ИМНСРЕКВ">'ОпТ'!$G$3</definedName>
    <definedName name="имя_таблицы">'ОпТ'!$B$2</definedName>
    <definedName name="имя_формы">'ОпТ'!$B$3</definedName>
    <definedName name="испр1">'Баланс ф5'!$A$149</definedName>
    <definedName name="испр2">'Баланс ф5'!$A$168</definedName>
    <definedName name="Код">'СодФ'!$B$34:$B$35</definedName>
    <definedName name="КонПериодОтч">'ОпТ'!$B$7</definedName>
    <definedName name="НАИМИМНС">'ОпТ'!$G$5</definedName>
    <definedName name="НАИМИМНСЛОКАЛ">'ОпТ'!$G$7</definedName>
    <definedName name="НАИМИМНСРЕКВ">'ОпТ'!$G$6</definedName>
    <definedName name="НачПериодОтч">'ОпТ'!$C$7</definedName>
    <definedName name="номер_отчетности">'ОпТ'!$C$8</definedName>
    <definedName name="_xlnm.Print_Area" localSheetId="3">'Баланс ф5'!$A$1:$AX$317</definedName>
    <definedName name="ОКЕИ">'Баланс ф5'!$AM$15</definedName>
    <definedName name="отчетный_период">'ОпТ'!$C$4</definedName>
    <definedName name="П000010001000">'Баланс ф5'!$AM$15</definedName>
    <definedName name="П000010001003">'Баланс ф5'!$W$23</definedName>
    <definedName name="П000010001004">'Баланс ф5'!$AD$23</definedName>
    <definedName name="П000010001005">'Баланс ф5'!$AK$23</definedName>
    <definedName name="П000010001006">'Баланс ф5'!$AR$23</definedName>
    <definedName name="П000010001103">'Баланс ф5'!$W$27</definedName>
    <definedName name="П000010001104">'Баланс ф5'!$AD$27</definedName>
    <definedName name="П000010001105">'Баланс ф5'!$AK$27</definedName>
    <definedName name="П000010001106">'Баланс ф5'!$AR$27</definedName>
    <definedName name="П000010001203">'Баланс ф5'!$W$31</definedName>
    <definedName name="П000010001204">'Баланс ф5'!$AD$31</definedName>
    <definedName name="П000010001205">'Баланс ф5'!$AK$31</definedName>
    <definedName name="П000010001206">'Баланс ф5'!$AR$31</definedName>
    <definedName name="П000010001303">'Баланс ф5'!$W$33</definedName>
    <definedName name="П000010001304">'Баланс ф5'!$AD$33</definedName>
    <definedName name="П000010001305">'Баланс ф5'!$AK$33</definedName>
    <definedName name="П000010001306">'Баланс ф5'!$AR$33</definedName>
    <definedName name="П000010001403">'Баланс ф5'!$W$35</definedName>
    <definedName name="П000010001404">'Баланс ф5'!$AD$35</definedName>
    <definedName name="П000010001405">'Баланс ф5'!$AK$35</definedName>
    <definedName name="П000010001406">'Баланс ф5'!$AR$35</definedName>
    <definedName name="П000010001503">'Баланс ф5'!$W$38</definedName>
    <definedName name="П000010001504">'Баланс ф5'!$AD$38</definedName>
    <definedName name="П000010001505">'Баланс ф5'!$AK$38</definedName>
    <definedName name="П000010001506">'Баланс ф5'!$AR$38</definedName>
    <definedName name="П000010002003">'Баланс ф5'!$W$40</definedName>
    <definedName name="П000010002004">'Баланс ф5'!$AD$40</definedName>
    <definedName name="П000010002005">'Баланс ф5'!$AK$40</definedName>
    <definedName name="П000010002006">'Баланс ф5'!$AR$40</definedName>
    <definedName name="П000010003003">'Баланс ф5'!$W$41</definedName>
    <definedName name="П000010003004">'Баланс ф5'!$AD$41</definedName>
    <definedName name="П000010003005">'Баланс ф5'!$AK$41</definedName>
    <definedName name="П000010003006">'Баланс ф5'!$AR$41</definedName>
    <definedName name="П000010004001_">'Баланс ф5'!$A$43</definedName>
    <definedName name="П000010004003_">'Баланс ф5'!$W$43</definedName>
    <definedName name="П000010004004_">'Баланс ф5'!$AD$43</definedName>
    <definedName name="П000010004005_">'Баланс ф5'!$AK$43</definedName>
    <definedName name="П000010004006_">'Баланс ф5'!$AR$43</definedName>
    <definedName name="П000010005003">'Баланс ф5'!$W$42</definedName>
    <definedName name="П000010005004">'Баланс ф5'!$AD$42</definedName>
    <definedName name="П000010005005">'Баланс ф5'!$AK$42</definedName>
    <definedName name="П000010005006">'Баланс ф5'!$AR$42</definedName>
    <definedName name="П000010006003">'Баланс ф5'!$AG$48</definedName>
    <definedName name="П000010006004">'Баланс ф5'!$AP$48</definedName>
    <definedName name="П000010006101_">'Баланс ф5'!$A$50</definedName>
    <definedName name="П000010006103_">'Баланс ф5'!$AG$50</definedName>
    <definedName name="П000010006104_">'Баланс ф5'!$AP$50</definedName>
    <definedName name="П000010007003">'Баланс ф5'!$W$58</definedName>
    <definedName name="П000010007004">'Баланс ф5'!$AD$58</definedName>
    <definedName name="П000010007005">'Баланс ф5'!$AK$58</definedName>
    <definedName name="П000010007006">'Баланс ф5'!$AR$58</definedName>
    <definedName name="П000010008003">'Баланс ф5'!$W$59</definedName>
    <definedName name="П000010008004">'Баланс ф5'!$AD$59</definedName>
    <definedName name="П000010008005">'Баланс ф5'!$AK$59</definedName>
    <definedName name="П000010008006">'Баланс ф5'!$AR$59</definedName>
    <definedName name="П000010009003">'Баланс ф5'!$W$61</definedName>
    <definedName name="П000010009004">'Баланс ф5'!$AD$61</definedName>
    <definedName name="П000010009005">'Баланс ф5'!$AK$61</definedName>
    <definedName name="П000010009006">'Баланс ф5'!$AR$61</definedName>
    <definedName name="П000010010003">'Баланс ф5'!$W$62</definedName>
    <definedName name="П000010010004">'Баланс ф5'!$AD$62</definedName>
    <definedName name="П000010010005">'Баланс ф5'!$AK$62</definedName>
    <definedName name="П000010010006">'Баланс ф5'!$AR$62</definedName>
    <definedName name="П000010011003">'Баланс ф5'!$W$63</definedName>
    <definedName name="П000010011004">'Баланс ф5'!$AD$63</definedName>
    <definedName name="П000010011005">'Баланс ф5'!$AK$63</definedName>
    <definedName name="П000010011006">'Баланс ф5'!$AR$63</definedName>
    <definedName name="П000010012003">'Баланс ф5'!$W$65</definedName>
    <definedName name="П000010012004">'Баланс ф5'!$AD$65</definedName>
    <definedName name="П000010012005">'Баланс ф5'!$AK$65</definedName>
    <definedName name="П000010012006">'Баланс ф5'!$AR$65</definedName>
    <definedName name="П000010013003">'Баланс ф5'!$W$66</definedName>
    <definedName name="П000010013004">'Баланс ф5'!$AD$66</definedName>
    <definedName name="П000010013005">'Баланс ф5'!$AK$66</definedName>
    <definedName name="П000010013006">'Баланс ф5'!$AR$66</definedName>
    <definedName name="П000010014003">'Баланс ф5'!$W$67</definedName>
    <definedName name="П000010014004">'Баланс ф5'!$AD$67</definedName>
    <definedName name="П000010014005">'Баланс ф5'!$AK$67</definedName>
    <definedName name="П000010014006">'Баланс ф5'!$AR$67</definedName>
    <definedName name="П000010015003">'Баланс ф5'!$W$68</definedName>
    <definedName name="П000010015004">'Баланс ф5'!$AD$68</definedName>
    <definedName name="П000010015005">'Баланс ф5'!$AK$68</definedName>
    <definedName name="П000010015006">'Баланс ф5'!$AR$68</definedName>
    <definedName name="П000010016003">'Баланс ф5'!$W$69</definedName>
    <definedName name="П000010016004">'Баланс ф5'!$AD$69</definedName>
    <definedName name="П000010016005">'Баланс ф5'!$AK$69</definedName>
    <definedName name="П000010016006">'Баланс ф5'!$AR$69</definedName>
    <definedName name="П000010017003">'Баланс ф5'!$W$71</definedName>
    <definedName name="П000010017004">'Баланс ф5'!$AD$71</definedName>
    <definedName name="П000010017005">'Баланс ф5'!$AK$71</definedName>
    <definedName name="П000010017006">'Баланс ф5'!$AR$71</definedName>
    <definedName name="П000010018003">'Баланс ф5'!$W$73</definedName>
    <definedName name="П000010018004">'Баланс ф5'!$AD$73</definedName>
    <definedName name="П000010018005">'Баланс ф5'!$AK$73</definedName>
    <definedName name="П000010018006">'Баланс ф5'!$AR$73</definedName>
    <definedName name="П000010019003">'Баланс ф5'!$AG$78</definedName>
    <definedName name="П000010019004">'Баланс ф5'!$AP$78</definedName>
    <definedName name="П000010019103">'Баланс ф5'!$AG$80</definedName>
    <definedName name="П000010019104">'Баланс ф5'!$AP$80</definedName>
    <definedName name="П000010019203">'Баланс ф5'!$AG$81</definedName>
    <definedName name="П000010019204">'Баланс ф5'!$AP$81</definedName>
    <definedName name="П000010019303">'Баланс ф5'!$AG$82</definedName>
    <definedName name="П000010019304">'Баланс ф5'!$AP$82</definedName>
    <definedName name="П000010020003">'Баланс ф5'!$AG$83</definedName>
    <definedName name="П000010020004">'Баланс ф5'!$AP$83</definedName>
    <definedName name="П000010020103">'Баланс ф5'!$AG$85</definedName>
    <definedName name="П000010020104">'Баланс ф5'!$AP$85</definedName>
    <definedName name="П000010020203">'Баланс ф5'!$AG$87</definedName>
    <definedName name="П000010020204">'Баланс ф5'!$AP$87</definedName>
    <definedName name="П000010020205">'Баланс ф5'!$AG$88</definedName>
    <definedName name="П000010020206">'Баланс ф5'!$AP$88</definedName>
    <definedName name="П000010020301_">'Баланс ф5'!$A$89</definedName>
    <definedName name="П000010020303_">'Баланс ф5'!$AG$89</definedName>
    <definedName name="П000010020304_">'Баланс ф5'!$AP$89</definedName>
    <definedName name="П000010021003">'Баланс ф5'!$AG$90</definedName>
    <definedName name="П000010021004">'Баланс ф5'!$AP$90</definedName>
    <definedName name="П000010022003">'Баланс ф5'!$AG$92</definedName>
    <definedName name="П000010022004">'Баланс ф5'!$AP$92</definedName>
    <definedName name="П000010022101_">'Баланс ф5'!$A$94</definedName>
    <definedName name="П000010022103_">'Баланс ф5'!$AG$94</definedName>
    <definedName name="П000010022104_">'Баланс ф5'!$AP$94</definedName>
    <definedName name="П000010023003">'Баланс ф5'!$AG$95</definedName>
    <definedName name="П000010023004">'Баланс ф5'!$AP$95</definedName>
    <definedName name="П000010024103">'Баланс ф5'!$AG$101</definedName>
    <definedName name="П000010024104">'Баланс ф5'!$AP$101</definedName>
    <definedName name="П000010024203">'Баланс ф5'!$AG$102</definedName>
    <definedName name="П000010024204">'Баланс ф5'!$AP$102</definedName>
    <definedName name="П000010025003">'Баланс ф5'!$AG$106</definedName>
    <definedName name="П000010025004">'Баланс ф5'!$AP$106</definedName>
    <definedName name="П000010026003">'Баланс ф5'!$W$116</definedName>
    <definedName name="П000010026004">'Баланс ф5'!$AD$116</definedName>
    <definedName name="П000010026005">'Баланс ф5'!$AK$116</definedName>
    <definedName name="П000010026006">'Баланс ф5'!$AR$116</definedName>
    <definedName name="П000010027003">'Баланс ф5'!$W$117</definedName>
    <definedName name="П000010027004">'Баланс ф5'!$AD$117</definedName>
    <definedName name="П000010027005">'Баланс ф5'!$AK$117</definedName>
    <definedName name="П000010027006">'Баланс ф5'!$AR$117</definedName>
    <definedName name="П000010028003">'Баланс ф5'!$W$119</definedName>
    <definedName name="П000010028004">'Баланс ф5'!$AD$119</definedName>
    <definedName name="П000010028005">'Баланс ф5'!$AK$119</definedName>
    <definedName name="П000010028006">'Баланс ф5'!$AR$119</definedName>
    <definedName name="П000010029001_">'Баланс ф5'!$A$120</definedName>
    <definedName name="П000010029003_">'Баланс ф5'!$W$120</definedName>
    <definedName name="П000010029004_">'Баланс ф5'!$AD$120</definedName>
    <definedName name="П000010029005_">'Баланс ф5'!$AK$120</definedName>
    <definedName name="П000010029006_">'Баланс ф5'!$AR$120</definedName>
    <definedName name="П000010030003">'Баланс ф5'!$W$121</definedName>
    <definedName name="П000010030004">'Баланс ф5'!$AD$121</definedName>
    <definedName name="П000010030005">'Баланс ф5'!$AK$121</definedName>
    <definedName name="П000010030006">'Баланс ф5'!$AR$121</definedName>
    <definedName name="П000010031005">'Баланс ф5'!$W$125</definedName>
    <definedName name="П000010031006">'Баланс ф5'!$AD$125</definedName>
    <definedName name="П000010032003">'Баланс ф5'!$W$135</definedName>
    <definedName name="П000010032004">'Баланс ф5'!$AD$135</definedName>
    <definedName name="П000010032005">'Баланс ф5'!$AK$135</definedName>
    <definedName name="П000010032006">'Баланс ф5'!$AR$135</definedName>
    <definedName name="П000010032101_">'Баланс ф5'!$A$137</definedName>
    <definedName name="П000010032103_">'Баланс ф5'!$W$137</definedName>
    <definedName name="П000010032104_">'Баланс ф5'!$AD$137</definedName>
    <definedName name="П000010032105_">'Баланс ф5'!$AK$137</definedName>
    <definedName name="П000010032106_">'Баланс ф5'!$AR$137</definedName>
    <definedName name="П000010033003">'Баланс ф5'!$AK$141</definedName>
    <definedName name="П000010033004">'Баланс ф5'!$AR$141</definedName>
    <definedName name="П000010034003">'Баланс ф5'!$AK$147</definedName>
    <definedName name="П000010034004">'Баланс ф5'!$AR$147</definedName>
    <definedName name="П000010035003">'Баланс ф5'!$W$157</definedName>
    <definedName name="П000010035004">'Баланс ф5'!$AD$157</definedName>
    <definedName name="П000010035005">'Баланс ф5'!$AK$157</definedName>
    <definedName name="П000010035006">'Баланс ф5'!$AR$157</definedName>
    <definedName name="П000010035101_">'Баланс ф5'!$A$160</definedName>
    <definedName name="П000010035103_">'Баланс ф5'!$W$160</definedName>
    <definedName name="П000010035104_">'Баланс ф5'!$AD$160</definedName>
    <definedName name="П000010035105_">'Баланс ф5'!$AK$160</definedName>
    <definedName name="П000010035106_">'Баланс ф5'!$AR$160</definedName>
    <definedName name="П000010036003">'Баланс ф5'!$AK$164</definedName>
    <definedName name="П000010036004">'Баланс ф5'!$AR$164</definedName>
    <definedName name="П000010037003">'Баланс ф5'!$AK$167</definedName>
    <definedName name="П000010037004">'Баланс ф5'!$AR$167</definedName>
    <definedName name="П000010038005">'Баланс ф5'!$AK$177</definedName>
    <definedName name="П000010038006">'Баланс ф5'!$AR$177</definedName>
    <definedName name="П000010038105">'Баланс ф5'!$AK$180</definedName>
    <definedName name="П000010038106">'Баланс ф5'!$AR$180</definedName>
    <definedName name="П000010038205">'Баланс ф5'!$AK$182</definedName>
    <definedName name="П000010038206">'Баланс ф5'!$AR$182</definedName>
    <definedName name="П000010038305">'Баланс ф5'!$AK$184</definedName>
    <definedName name="П000010038306">'Баланс ф5'!$AR$184</definedName>
    <definedName name="П000010038405">'Баланс ф5'!$AK$186</definedName>
    <definedName name="П000010038406">'Баланс ф5'!$AR$186</definedName>
    <definedName name="П000010038505">'Баланс ф5'!$AK$188</definedName>
    <definedName name="П000010038506">'Баланс ф5'!$AR$188</definedName>
    <definedName name="П000010038605">'Баланс ф5'!$AK$189</definedName>
    <definedName name="П000010038606">'Баланс ф5'!$AR$189</definedName>
    <definedName name="П000010038705">'Баланс ф5'!$AK$190</definedName>
    <definedName name="П000010038706">'Баланс ф5'!$AR$190</definedName>
    <definedName name="П000010038805">'Баланс ф5'!$AK$191</definedName>
    <definedName name="П000010038806">'Баланс ф5'!$AR$191</definedName>
    <definedName name="П000010038905">'Баланс ф5'!$AK$195</definedName>
    <definedName name="П000010038906">'Баланс ф5'!$AR$195</definedName>
    <definedName name="П000010039005">'Баланс ф5'!$AK$198</definedName>
    <definedName name="П000010039006">'Баланс ф5'!$AR$198</definedName>
    <definedName name="П000010039105">'Баланс ф5'!$AK$200</definedName>
    <definedName name="П000010039106">'Баланс ф5'!$AR$200</definedName>
    <definedName name="П000010039205">'Баланс ф5'!$AK$202</definedName>
    <definedName name="П000010039206">'Баланс ф5'!$AR$202</definedName>
    <definedName name="П000010039305">'Баланс ф5'!$AK$204</definedName>
    <definedName name="П000010039306">'Баланс ф5'!$AR$204</definedName>
    <definedName name="П000010039405">'Баланс ф5'!$AK$206</definedName>
    <definedName name="П000010039406">'Баланс ф5'!$AR$206</definedName>
    <definedName name="П000010039505">'Баланс ф5'!$AK$207</definedName>
    <definedName name="П000010039506">'Баланс ф5'!$AR$207</definedName>
    <definedName name="П000010039605">'Баланс ф5'!$AK$208</definedName>
    <definedName name="П000010039606">'Баланс ф5'!$AR$208</definedName>
    <definedName name="П000010039705">'Баланс ф5'!$AK$213</definedName>
    <definedName name="П000010039706">'Баланс ф5'!$AR$213</definedName>
    <definedName name="П000010048005">'Баланс ф5'!$W$177</definedName>
    <definedName name="П000010048006">'Баланс ф5'!$AD$177</definedName>
    <definedName name="П000010048105">'Баланс ф5'!$W$180</definedName>
    <definedName name="П000010048106">'Баланс ф5'!$AD$180</definedName>
    <definedName name="П000010048205">'Баланс ф5'!$W$182</definedName>
    <definedName name="П000010048206">'Баланс ф5'!$AD$182</definedName>
    <definedName name="П000010048305">'Баланс ф5'!$W$184</definedName>
    <definedName name="П000010048306">'Баланс ф5'!$AD$184</definedName>
    <definedName name="П000010048405">'Баланс ф5'!$W$186</definedName>
    <definedName name="П000010048406">'Баланс ф5'!$AD$186</definedName>
    <definedName name="П000010048505">'Баланс ф5'!$W$188</definedName>
    <definedName name="П000010048506">'Баланс ф5'!$AD$188</definedName>
    <definedName name="П000010048605">'Баланс ф5'!$W$189</definedName>
    <definedName name="П000010048606">'Баланс ф5'!$AD$189</definedName>
    <definedName name="П000010048705">'Баланс ф5'!$W$190</definedName>
    <definedName name="П000010048706">'Баланс ф5'!$AD$190</definedName>
    <definedName name="П000010048805">'Баланс ф5'!$W$191</definedName>
    <definedName name="П000010048806">'Баланс ф5'!$AD$191</definedName>
    <definedName name="П000010048905">'Баланс ф5'!$W$195</definedName>
    <definedName name="П000010048906">'Баланс ф5'!$AD$195</definedName>
    <definedName name="П000010049005">'Баланс ф5'!$W$198</definedName>
    <definedName name="П000010049006">'Баланс ф5'!$AD$198</definedName>
    <definedName name="П000010049105">'Баланс ф5'!$W$200</definedName>
    <definedName name="П000010049106">'Баланс ф5'!$AD$200</definedName>
    <definedName name="П000010049205">'Баланс ф5'!$W$202</definedName>
    <definedName name="П000010049206">'Баланс ф5'!$AD$202</definedName>
    <definedName name="П000010049305">'Баланс ф5'!$W$204</definedName>
    <definedName name="П000010049306">'Баланс ф5'!$AD$204</definedName>
    <definedName name="П000010049405">'Баланс ф5'!$W$206</definedName>
    <definedName name="П000010049406">'Баланс ф5'!$AD$206</definedName>
    <definedName name="П000010049505">'Баланс ф5'!$W$207</definedName>
    <definedName name="П000010049506">'Баланс ф5'!$AD$207</definedName>
    <definedName name="П000010049605">'Баланс ф5'!$W$208</definedName>
    <definedName name="П000010049606">'Баланс ф5'!$AD$208</definedName>
    <definedName name="П000010049705">'Баланс ф5'!$W$213</definedName>
    <definedName name="П000010049706">'Баланс ф5'!$AD$213</definedName>
    <definedName name="П000010052003">'Баланс ф5'!$AG$224</definedName>
    <definedName name="П000010052004">'Баланс ф5'!$AP$224</definedName>
    <definedName name="П000010052103">'Баланс ф5'!$AG$226</definedName>
    <definedName name="П000010052104">'Баланс ф5'!$AP$226</definedName>
    <definedName name="П000010052203">'Баланс ф5'!$AG$228</definedName>
    <definedName name="П000010052204">'Баланс ф5'!$AP$228</definedName>
    <definedName name="П000010052303">'Баланс ф5'!$AG$229</definedName>
    <definedName name="П000010052304">'Баланс ф5'!$AP$229</definedName>
    <definedName name="П000010053003">'Баланс ф5'!$AG$230</definedName>
    <definedName name="П000010053004">'Баланс ф5'!$AP$230</definedName>
    <definedName name="П000010053103">'Баланс ф5'!$AG$231</definedName>
    <definedName name="П000010053104">'Баланс ф5'!$AP$231</definedName>
    <definedName name="П000010053203">'Баланс ф5'!$AG$233</definedName>
    <definedName name="П000010053204">'Баланс ф5'!$AP$233</definedName>
    <definedName name="П000010053303">'Баланс ф5'!$AG$234</definedName>
    <definedName name="П000010053304">'Баланс ф5'!$AP$234</definedName>
    <definedName name="П000010054003">'Баланс ф5'!$AG$235</definedName>
    <definedName name="П000010054004">'Баланс ф5'!$AP$235</definedName>
    <definedName name="П000010055003">'Баланс ф5'!$AG$236</definedName>
    <definedName name="П000010055004">'Баланс ф5'!$AP$236</definedName>
    <definedName name="П000010055103">'Баланс ф5'!$AG$238</definedName>
    <definedName name="П000010055104">'Баланс ф5'!$AP$238</definedName>
    <definedName name="П000010055203">'Баланс ф5'!$AG$240</definedName>
    <definedName name="П000010055204">'Баланс ф5'!$AP$240</definedName>
    <definedName name="П000010055303">'Баланс ф5'!$AG$241</definedName>
    <definedName name="П000010055304">'Баланс ф5'!$AP$241</definedName>
    <definedName name="П000010055403">'Баланс ф5'!$AG$242</definedName>
    <definedName name="П000010055404">'Баланс ф5'!$AP$242</definedName>
    <definedName name="П000010055503">'Баланс ф5'!$AG$243</definedName>
    <definedName name="П000010055504">'Баланс ф5'!$AP$243</definedName>
    <definedName name="П000010055603">'Баланс ф5'!$AG$244</definedName>
    <definedName name="П000010055604">'Баланс ф5'!$AP$244</definedName>
    <definedName name="П000010056003">'Баланс ф5'!$AG$245</definedName>
    <definedName name="П000010056004">'Баланс ф5'!$AP$245</definedName>
    <definedName name="П000010056103">'Баланс ф5'!$AG$246</definedName>
    <definedName name="П000010056104">'Баланс ф5'!$AP$246</definedName>
    <definedName name="П000010056203">'Баланс ф5'!$AG$248</definedName>
    <definedName name="П000010056204">'Баланс ф5'!$AP$248</definedName>
    <definedName name="П000010056205">'Баланс ф5'!$AG$249</definedName>
    <definedName name="П000010056206">'Баланс ф5'!$AP$249</definedName>
    <definedName name="П000010056301_">'Баланс ф5'!$A$250</definedName>
    <definedName name="П000010056303_">'Баланс ф5'!$AG$250</definedName>
    <definedName name="П000010056304_">'Баланс ф5'!$AP$250</definedName>
    <definedName name="П000010057003">'Баланс ф5'!$AG$252</definedName>
    <definedName name="П000010057004">'Баланс ф5'!$AP$252</definedName>
    <definedName name="П000010058003">'Баланс ф5'!$AG$259</definedName>
    <definedName name="П000010058004">'Баланс ф5'!$AP$259</definedName>
    <definedName name="П000010059003">'Баланс ф5'!$AG$260</definedName>
    <definedName name="П000010059004">'Баланс ф5'!$AP$260</definedName>
    <definedName name="П000010060003">'Баланс ф5'!$AG$261</definedName>
    <definedName name="П000010060004">'Баланс ф5'!$AP$261</definedName>
    <definedName name="П000010061003">'Баланс ф5'!$AG$262</definedName>
    <definedName name="П000010061004">'Баланс ф5'!$AP$262</definedName>
    <definedName name="П000010062003">'Баланс ф5'!$AG$263</definedName>
    <definedName name="П000010062004">'Баланс ф5'!$AP$263</definedName>
    <definedName name="П000010063003">'Баланс ф5'!$AG$264</definedName>
    <definedName name="П000010063004">'Баланс ф5'!$AP$264</definedName>
    <definedName name="П000010064003">'Баланс ф5'!$AG$265</definedName>
    <definedName name="П000010064004">'Баланс ф5'!$AP$265</definedName>
    <definedName name="П000010065003">'Баланс ф5'!$AG$267</definedName>
    <definedName name="П000010065004">'Баланс ф5'!$AP$267</definedName>
    <definedName name="П000010066003">'Баланс ф5'!$AG$268</definedName>
    <definedName name="П000010066004">'Баланс ф5'!$AP$268</definedName>
    <definedName name="П000010067003">'Баланс ф5'!$AG$275</definedName>
    <definedName name="П000010067004">'Баланс ф5'!$AP$275</definedName>
    <definedName name="П000010067103">'Баланс ф5'!$AG$276</definedName>
    <definedName name="П000010067104">'Баланс ф5'!$AP$276</definedName>
    <definedName name="П000010068003">'Баланс ф5'!$AG$278</definedName>
    <definedName name="П000010068004">'Баланс ф5'!$AP$278</definedName>
    <definedName name="П000010068103">'Баланс ф5'!$AG$279</definedName>
    <definedName name="П000010068104">'Баланс ф5'!$AP$279</definedName>
    <definedName name="П000010068203">'Баланс ф5'!$AG$281</definedName>
    <definedName name="П000010068204">'Баланс ф5'!$AP$281</definedName>
    <definedName name="П000010068303">'Баланс ф5'!$AG$282</definedName>
    <definedName name="П000010068304">'Баланс ф5'!$AP$282</definedName>
    <definedName name="П000010068401_">'Баланс ф5'!$A$283</definedName>
    <definedName name="П000010068403_">'Баланс ф5'!$AG$283</definedName>
    <definedName name="П000010068404_">'Баланс ф5'!$AP$283</definedName>
    <definedName name="П000010069003">'Баланс ф5'!$AG$285</definedName>
    <definedName name="П000010069004">'Баланс ф5'!$AP$285</definedName>
    <definedName name="П000010069103">'Баланс ф5'!$AG$286</definedName>
    <definedName name="П000010069104">'Баланс ф5'!$AP$286</definedName>
    <definedName name="П000010070003">'Баланс ф5'!$AG$288</definedName>
    <definedName name="П000010070004">'Баланс ф5'!$AP$288</definedName>
    <definedName name="П000010070103">'Баланс ф5'!$AG$289</definedName>
    <definedName name="П000010070104">'Баланс ф5'!$AP$289</definedName>
    <definedName name="П000010070203">'Баланс ф5'!$AG$291</definedName>
    <definedName name="П000010070204">'Баланс ф5'!$AP$291</definedName>
    <definedName name="П000010070303">'Баланс ф5'!$AG$292</definedName>
    <definedName name="П000010070304">'Баланс ф5'!$AP$292</definedName>
    <definedName name="П000010070401_">'Баланс ф5'!$A$293</definedName>
    <definedName name="П000010070403_">'Баланс ф5'!$AG$293</definedName>
    <definedName name="П000010070404_">'Баланс ф5'!$AP$293</definedName>
    <definedName name="П000010071003">'Баланс ф5'!$AE$302</definedName>
    <definedName name="П000010071004">'Баланс ф5'!$AO$302</definedName>
    <definedName name="П000010071101_">'Баланс ф5'!$A$305</definedName>
    <definedName name="П000010071103_">'Баланс ф5'!$AE$305</definedName>
    <definedName name="П000010071104_">'Баланс ф5'!$AO$305</definedName>
    <definedName name="П000010072003">'Баланс ф5'!$AE$309</definedName>
    <definedName name="П000010072004">'Баланс ф5'!$AJ$309</definedName>
    <definedName name="П000010072005">'Баланс ф5'!$AO$309</definedName>
    <definedName name="П000010072006">'Баланс ф5'!$AT$309</definedName>
    <definedName name="П000010072101_">'Баланс ф5'!$A$311</definedName>
    <definedName name="П000010072103_">'Баланс ф5'!$AE$311</definedName>
    <definedName name="П000010072104_">'Баланс ф5'!$AJ$311</definedName>
    <definedName name="П000010072105_">'Баланс ф5'!$AO$311</definedName>
    <definedName name="П000010072106_">'Баланс ф5'!$AT$311</definedName>
    <definedName name="приказ">'Баланс ф5'!$AB$3</definedName>
    <definedName name="яяя">'ОпТ'!$D$1</definedName>
  </definedNames>
  <calcPr fullCalcOnLoad="1" fullPrecision="0"/>
</workbook>
</file>

<file path=xl/comments1.xml><?xml version="1.0" encoding="utf-8"?>
<comments xmlns="http://schemas.openxmlformats.org/spreadsheetml/2006/main">
  <authors>
    <author>Wldmr</author>
  </authors>
  <commentList>
    <comment ref="A6" authorId="0">
      <text>
        <r>
          <rPr>
            <b/>
            <sz val="8"/>
            <rFont val="Tahoma"/>
            <family val="0"/>
          </rPr>
          <t>Wldmr:</t>
        </r>
        <r>
          <rPr>
            <sz val="8"/>
            <rFont val="Tahoma"/>
            <family val="0"/>
          </rPr>
          <t xml:space="preserve">
посмотреть как правильно вставлять дату</t>
        </r>
      </text>
    </comment>
  </commentList>
</comments>
</file>

<file path=xl/sharedStrings.xml><?xml version="1.0" encoding="utf-8"?>
<sst xmlns="http://schemas.openxmlformats.org/spreadsheetml/2006/main" count="2699" uniqueCount="863">
  <si>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</si>
  <si>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</si>
  <si>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</si>
  <si>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</si>
  <si>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</si>
  <si>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</si>
  <si>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</si>
  <si>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ОКЕИ</t>
  </si>
  <si>
    <t>Приложение к бухгалтерскому балансу</t>
  </si>
  <si>
    <t>Форма № 5 по ОКУД</t>
  </si>
  <si>
    <t>0710005</t>
  </si>
  <si>
    <t>отчетного года</t>
  </si>
  <si>
    <t>Форма 0710005 с. 2</t>
  </si>
  <si>
    <t>всего</t>
  </si>
  <si>
    <t>Форма 0710005 с. 3</t>
  </si>
  <si>
    <t>Поступило</t>
  </si>
  <si>
    <t>Выбыло</t>
  </si>
  <si>
    <t>Организационные расходы</t>
  </si>
  <si>
    <t>Прочие</t>
  </si>
  <si>
    <t>Земельные участки и объекты</t>
  </si>
  <si>
    <t>природопользования</t>
  </si>
  <si>
    <t>Здания</t>
  </si>
  <si>
    <t>Машины и оборудование</t>
  </si>
  <si>
    <t>Транспортные средства</t>
  </si>
  <si>
    <t>Рабочий скот</t>
  </si>
  <si>
    <t>Продуктивный скот</t>
  </si>
  <si>
    <t>Многолетние насаждения</t>
  </si>
  <si>
    <t>в том числе:</t>
  </si>
  <si>
    <t>Форма 0710005 с. 4</t>
  </si>
  <si>
    <t>На начало</t>
  </si>
  <si>
    <t>здания</t>
  </si>
  <si>
    <t>сооружения</t>
  </si>
  <si>
    <t>зданий и сооружений</t>
  </si>
  <si>
    <t>машин, оборудования, транспортных средств</t>
  </si>
  <si>
    <t>других</t>
  </si>
  <si>
    <t>СПРАВОЧНО.</t>
  </si>
  <si>
    <t>первоначальной (восстановительной) стоимости</t>
  </si>
  <si>
    <t>амортизации</t>
  </si>
  <si>
    <t>Форма 0710005 с. 6</t>
  </si>
  <si>
    <t>Форма 0710005 с. 5</t>
  </si>
  <si>
    <t>Долгосрочные</t>
  </si>
  <si>
    <t>Краткосрочные</t>
  </si>
  <si>
    <t>Предоставленные займы</t>
  </si>
  <si>
    <t>Руководитель</t>
  </si>
  <si>
    <t>Главный бухгалтер</t>
  </si>
  <si>
    <t>(подпись)</t>
  </si>
  <si>
    <t>(расшифровка подписи)</t>
  </si>
  <si>
    <t>За отчетный</t>
  </si>
  <si>
    <t>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</si>
  <si>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</si>
  <si>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</si>
  <si>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</si>
  <si>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</si>
  <si>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</si>
  <si>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</si>
  <si>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незавершенного производства</t>
  </si>
  <si>
    <t>расходов будущих периодов</t>
  </si>
  <si>
    <t>по ОКВЭД</t>
  </si>
  <si>
    <t>Приложение</t>
  </si>
  <si>
    <t>Нематериальные активы</t>
  </si>
  <si>
    <t>Показатель</t>
  </si>
  <si>
    <t>код</t>
  </si>
  <si>
    <t>наименование</t>
  </si>
  <si>
    <t>Наличие на</t>
  </si>
  <si>
    <t>начало отчет-</t>
  </si>
  <si>
    <t>ного года</t>
  </si>
  <si>
    <t>конец отчет-</t>
  </si>
  <si>
    <t>ного периода</t>
  </si>
  <si>
    <t>Объекты интеллектуальной</t>
  </si>
  <si>
    <t>собственности (исключительные</t>
  </si>
  <si>
    <t>права на результаты интеллекту-</t>
  </si>
  <si>
    <t>альной собственности)</t>
  </si>
  <si>
    <t>у патентообладателя на</t>
  </si>
  <si>
    <t>изобретение, промышленный</t>
  </si>
  <si>
    <t>образец, полезную модель</t>
  </si>
  <si>
    <t>у владельца на товарный знак и</t>
  </si>
  <si>
    <t>селекционные достижения</t>
  </si>
  <si>
    <t>Деловая репутация организации</t>
  </si>
  <si>
    <t>у правообладателя на програм-</t>
  </si>
  <si>
    <t>мы ЭВМ, базы данных</t>
  </si>
  <si>
    <t>у правообладателя на тополо-</t>
  </si>
  <si>
    <t>гии интегральных микросхем</t>
  </si>
  <si>
    <t>На конец отчет-</t>
  </si>
  <si>
    <t>Амортизация нематериальных активов — всего</t>
  </si>
  <si>
    <t>Основные средства</t>
  </si>
  <si>
    <t>Сооружения и передаточные</t>
  </si>
  <si>
    <t>устройства</t>
  </si>
  <si>
    <t>Производственный и</t>
  </si>
  <si>
    <t>хозяйственный инвентарь</t>
  </si>
  <si>
    <t>Другие виды основных средств</t>
  </si>
  <si>
    <t>Капитальные вложения на</t>
  </si>
  <si>
    <t>коренное улучшение земель</t>
  </si>
  <si>
    <t>Итого</t>
  </si>
  <si>
    <t>Амортизация основных средств — всего</t>
  </si>
  <si>
    <t>Передано в аренду объектов основных средств —</t>
  </si>
  <si>
    <t>Переведено объектов основных средств на</t>
  </si>
  <si>
    <t>консервацию</t>
  </si>
  <si>
    <t>Объекты недвижимости, принятые в эксплуатацию и</t>
  </si>
  <si>
    <t>находящиеся в процессе государственной регистрации</t>
  </si>
  <si>
    <t>Результат от переоценки объектов основных средств:</t>
  </si>
  <si>
    <t>Изменение стоимости объектов основных средств в</t>
  </si>
  <si>
    <t>результате достройки, дооборудования,</t>
  </si>
  <si>
    <t>реконструкции, частичной ликвидации</t>
  </si>
  <si>
    <t>Имущество для передачи в лизинг</t>
  </si>
  <si>
    <t>Имущество, предоставляемое по</t>
  </si>
  <si>
    <t>договору проката</t>
  </si>
  <si>
    <t>На конец от-</t>
  </si>
  <si>
    <t>Амортизация доходных вложений</t>
  </si>
  <si>
    <t>в материальные ценности</t>
  </si>
  <si>
    <t>Расходы на научно-исследовательские,</t>
  </si>
  <si>
    <t>опытно-конструкторские и технологические работы</t>
  </si>
  <si>
    <t>Виды работ</t>
  </si>
  <si>
    <t>Списано</t>
  </si>
  <si>
    <t>Всего</t>
  </si>
  <si>
    <t>четного года</t>
  </si>
  <si>
    <t>На начало от-</t>
  </si>
  <si>
    <t>Сумма расходов по незаконченным научно-исследователь-</t>
  </si>
  <si>
    <t>ским, опытно-конструкторским и технологическим работам</t>
  </si>
  <si>
    <t>период</t>
  </si>
  <si>
    <t>За аналогичный</t>
  </si>
  <si>
    <t>период преды-</t>
  </si>
  <si>
    <t>дущего года</t>
  </si>
  <si>
    <t>Расходы на освоение природных ресурсов</t>
  </si>
  <si>
    <t>Расходы на освоение природных</t>
  </si>
  <si>
    <t>ресурсов — всего</t>
  </si>
  <si>
    <t>Остаток на</t>
  </si>
  <si>
    <t>Сумма расходов по участкам недр, незаконченным поиском и</t>
  </si>
  <si>
    <t>Сумма расходов на освоение природных ресурсов,</t>
  </si>
  <si>
    <t>расходы как безрезультатные</t>
  </si>
  <si>
    <t>оценкой месторождений, разведкой и (или) гидрогеологичес-</t>
  </si>
  <si>
    <t>кими изысканиями и прочими аналогичными работами</t>
  </si>
  <si>
    <t>Сумма не давших положительных результатов расходов по на-</t>
  </si>
  <si>
    <t>учно-исследовательским, опытно-конструкторским и технологи-</t>
  </si>
  <si>
    <t>Финансовые вложения</t>
  </si>
  <si>
    <t>на начало от-</t>
  </si>
  <si>
    <t>на конец отчет-</t>
  </si>
  <si>
    <t>Вклады в уставные (складочные)</t>
  </si>
  <si>
    <t>капиталы других организаций —</t>
  </si>
  <si>
    <t>Государственные и</t>
  </si>
  <si>
    <t>муниципальные ценные бумаги</t>
  </si>
  <si>
    <t>Ценные бумаги других</t>
  </si>
  <si>
    <t>организаций — всего</t>
  </si>
  <si>
    <t>в том числе долговые ценные</t>
  </si>
  <si>
    <t>бумаги (облигации, векселя)</t>
  </si>
  <si>
    <t>Депозитные вклады</t>
  </si>
  <si>
    <t>в том числе дочерних и зависи-</t>
  </si>
  <si>
    <t>мых хозяйственных обществ</t>
  </si>
  <si>
    <t>Из общей суммы финансовые</t>
  </si>
  <si>
    <t>вложения, имеющие текущую</t>
  </si>
  <si>
    <t>рыночную стоимость:</t>
  </si>
  <si>
    <t>По долговым ценным бумагам</t>
  </si>
  <si>
    <t>разница между первоначальной</t>
  </si>
  <si>
    <t>результат отчетного периода</t>
  </si>
  <si>
    <t>По финансовым вложениям, име-</t>
  </si>
  <si>
    <t>ющим текущую рыночную стои-</t>
  </si>
  <si>
    <t>мость, изменение стоимости в ре-</t>
  </si>
  <si>
    <t>зультате корректировки оценки</t>
  </si>
  <si>
    <t>стоимостью и номинальной стои-</t>
  </si>
  <si>
    <t>мостью отнесена на финансовый</t>
  </si>
  <si>
    <t>Государственные и муниципаль-</t>
  </si>
  <si>
    <t>ные ценные бумаги</t>
  </si>
  <si>
    <t>Дебиторская и кредиторская задолженность</t>
  </si>
  <si>
    <t>Остаток на начало</t>
  </si>
  <si>
    <t>Остаток на конец</t>
  </si>
  <si>
    <t>отчетного периода</t>
  </si>
  <si>
    <t>Дебиторская задолженность:</t>
  </si>
  <si>
    <t>расчеты с покупателями и заказчиками</t>
  </si>
  <si>
    <t>авансы выданные</t>
  </si>
  <si>
    <t>прочая</t>
  </si>
  <si>
    <t>долгосрочная — всего</t>
  </si>
  <si>
    <t>краткосрочная —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</si>
  <si>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</si>
  <si>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</si>
  <si>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</si>
  <si>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</si>
  <si>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</si>
  <si>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</si>
  <si>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</si>
  <si>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</si>
  <si>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</t>
  </si>
  <si>
    <t>резерв предстоящих расходов</t>
  </si>
  <si>
    <t>Изменение остатков (прирост [+], уменьшение [–]):</t>
  </si>
  <si>
    <t>Обеспечения</t>
  </si>
  <si>
    <t>Полученные —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</si>
  <si>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</si>
  <si>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</si>
  <si>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</si>
  <si>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</si>
  <si>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</si>
  <si>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</si>
  <si>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– всего</t>
  </si>
  <si>
    <t>Имущество, переданное в залог</t>
  </si>
  <si>
    <t>Государственная помощь</t>
  </si>
  <si>
    <t>Получено в отчетном году бюджетных средств —</t>
  </si>
  <si>
    <t>Отчетный период</t>
  </si>
  <si>
    <t>предыдущего года</t>
  </si>
  <si>
    <t>на начало</t>
  </si>
  <si>
    <t>отчетного</t>
  </si>
  <si>
    <t>года</t>
  </si>
  <si>
    <t>получено</t>
  </si>
  <si>
    <t>за отчет-</t>
  </si>
  <si>
    <t>ный период</t>
  </si>
  <si>
    <t>Бюджетные кредиты — всего</t>
  </si>
  <si>
    <r>
      <t>Получено объектов основных средств в аренду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—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всего</t>
    </r>
  </si>
  <si>
    <t>знак обслуживания, наименование</t>
  </si>
  <si>
    <t>места происхождения товаров</t>
  </si>
  <si>
    <t>Доходные вложения в материальные ценности</t>
  </si>
  <si>
    <t>на конец</t>
  </si>
  <si>
    <t>периода</t>
  </si>
  <si>
    <t>возвращено</t>
  </si>
  <si>
    <t>На начало преды-</t>
  </si>
  <si>
    <t>На конец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</si>
  <si>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</si>
  <si>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</si>
  <si>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</si>
  <si>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</si>
  <si>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</si>
  <si>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</si>
  <si>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</si>
  <si>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</si>
  <si>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</si>
  <si>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</si>
  <si>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</si>
  <si>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171</t>
  </si>
  <si>
    <t>172</t>
  </si>
  <si>
    <t>310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</si>
  <si>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</si>
  <si>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</si>
  <si>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</si>
  <si>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</si>
  <si>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</si>
  <si>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</si>
  <si>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</si>
  <si>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</si>
  <si>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</si>
  <si>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</si>
  <si>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</si>
  <si>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</si>
  <si>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</si>
  <si>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</si>
  <si>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</si>
  <si>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</si>
  <si>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</si>
  <si>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</si>
  <si>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</si>
  <si>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</si>
  <si>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</si>
  <si>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</si>
  <si>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</si>
  <si>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</si>
  <si>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</si>
  <si>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</si>
  <si>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</si>
  <si>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</si>
  <si>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</si>
  <si>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</si>
  <si>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</si>
  <si>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к приказу Минфина РФ от 22 июля 2003 г. № 67н</t>
  </si>
  <si>
    <t>четного периода</t>
  </si>
  <si>
    <t>Лист содержания формы</t>
  </si>
  <si>
    <t>Содержание формы отчетности согласно формату</t>
  </si>
  <si>
    <t>Наименование блока</t>
  </si>
  <si>
    <t>Признак обязательности</t>
  </si>
  <si>
    <t>Признак повтора</t>
  </si>
  <si>
    <t>начальный показатель</t>
  </si>
  <si>
    <t>Конечный показатель</t>
  </si>
  <si>
    <t>№таблицы в описании формата</t>
  </si>
  <si>
    <t>(между описанием блоков и справочниками должна быть хотя бы одна пустая строка)</t>
  </si>
  <si>
    <t>Лист описания формы</t>
  </si>
  <si>
    <t>Описание формы отчетности согласно формату</t>
  </si>
  <si>
    <t>Эти столбцы имеют значение (не забудьте про ###)</t>
  </si>
  <si>
    <t>Наименование реквизита</t>
  </si>
  <si>
    <t>Тип</t>
  </si>
  <si>
    <t>Формат</t>
  </si>
  <si>
    <t>Код реквизита</t>
  </si>
  <si>
    <t>Значение реквизита</t>
  </si>
  <si>
    <t>Эти данные менять не нужно, они заполняются автоматически</t>
  </si>
  <si>
    <t>Кириллов Владимир Юрьевич</t>
  </si>
  <si>
    <t>Лист описания таблицы</t>
  </si>
  <si>
    <t>Год отчетности</t>
  </si>
  <si>
    <t>Дата представления формы</t>
  </si>
  <si>
    <t>Дата начала отчетного периода</t>
  </si>
  <si>
    <t>Номер формы отчетности</t>
  </si>
  <si>
    <t>Периодичность отчетности</t>
  </si>
  <si>
    <t>Полугодие</t>
  </si>
  <si>
    <t>9 месяцев</t>
  </si>
  <si>
    <t>Месячная</t>
  </si>
  <si>
    <t>Квартальная</t>
  </si>
  <si>
    <t>Годовая</t>
  </si>
  <si>
    <t>Условия отображения листов</t>
  </si>
  <si>
    <t>имя листа</t>
  </si>
  <si>
    <t>логическое условие скрытия</t>
  </si>
  <si>
    <t>Условие обязательности в формате</t>
  </si>
  <si>
    <t>Полное имя</t>
  </si>
  <si>
    <t>Баланс ф5</t>
  </si>
  <si>
    <t>&lt;данные по кодам реквизитов П000010001003-П000010003006&gt;&lt;конец  блока&gt;</t>
  </si>
  <si>
    <t>{&lt;данные по кодам реквизитов П000010004001-П000010004006&gt;&lt;конец  блока&gt;}</t>
  </si>
  <si>
    <t>&lt;данные по кодам реквизитов П000010005003-П000010006004&gt;&lt;конец  блока&gt;</t>
  </si>
  <si>
    <t>{&lt;данные по кодам реквизитов П000010006101-П000010006104&gt;&lt;конец  блока&gt;}</t>
  </si>
  <si>
    <t>&lt;данные по кодам реквизитов П000010007003-П000010020204&gt;&lt;конец  блока&gt;</t>
  </si>
  <si>
    <t>{&lt;данные по кодам реквизитов П000010020301-П000010020304&gt;&lt;конец  блока&gt;}</t>
  </si>
  <si>
    <t>&lt;данные по кодам реквизитов П000010021003-П000010022004&gt;&lt;конец  блока&gt;</t>
  </si>
  <si>
    <t>{&lt;данные по кодам реквизитов П000010022101-П000010022104&gt;&lt;конец  блока&gt;}</t>
  </si>
  <si>
    <t>&lt;данные по кодам реквизитов П000010023003-П000010027006&gt;&lt;конец  блока&gt;</t>
  </si>
  <si>
    <t>{&lt;данные по кодам реквизитов П000010028001-П000010028006&gt;&lt;конец  блока&gt;}</t>
  </si>
  <si>
    <t>&lt;данные по кодам реквизитов П000010029003-П000010032006&gt;&lt;конец  блока&gt;</t>
  </si>
  <si>
    <t>{&lt;данные по кодам реквизитов П000010032101-П000010032106&gt;&lt;конец  блока&gt;}</t>
  </si>
  <si>
    <t>&lt;данные по кодам реквизитов П000010033003-П000010035006&gt;&lt;конец  блока&gt;</t>
  </si>
  <si>
    <t>{&lt;данные по кодам реквизитов П000010035101-П000010035106&gt;&lt;конец  блока&gt;}</t>
  </si>
  <si>
    <t>&lt;данные по кодам реквизитов П000010036003-П000010056204&gt;&lt;конец  блока&gt;</t>
  </si>
  <si>
    <t>{&lt;данные по кодам реквизитов П000010056301-П000010056304&gt;&lt;конец  блока&gt;}</t>
  </si>
  <si>
    <t>&lt;данные по кодам реквизитов П000010057003-П000010068304&gt;&lt;конец  блока&gt;</t>
  </si>
  <si>
    <t>{&lt;данные по кодам реквизитов П000010068401-П000010068404&gt;&lt;конец  блока&gt;}</t>
  </si>
  <si>
    <t>&lt;данные по кодам реквизитов П000010069003-П000010070304&gt;&lt;конец  блока&gt;</t>
  </si>
  <si>
    <t>{&lt;данные по кодам реквизитов П000010070401-П000010070404&gt;&lt;конец  блока&gt;}</t>
  </si>
  <si>
    <t>&lt;данные по кодам реквизитов П000010071003-П000010071004&gt;&lt;конец  блока&gt;</t>
  </si>
  <si>
    <t>{&lt;данные по кодам реквизитов П000010071101-П000010071104&gt;&lt;конец  блока&gt;}</t>
  </si>
  <si>
    <t>&lt;данные по кодам реквизитов П000010072003-П000010072004&gt;&lt;конец  блока&gt;</t>
  </si>
  <si>
    <t>{&lt;данные по кодам реквизитов П000010072101-П000010072104&gt;&lt;конец  блока&gt;}</t>
  </si>
  <si>
    <t>Таблица 3.</t>
  </si>
  <si>
    <t>Таблица 4.</t>
  </si>
  <si>
    <t>Таблица 5.</t>
  </si>
  <si>
    <t>Таблица 6.</t>
  </si>
  <si>
    <t>Таблица 7.</t>
  </si>
  <si>
    <t>Таблица 8.</t>
  </si>
  <si>
    <t>Таблица 9.</t>
  </si>
  <si>
    <t>Таблица 10.</t>
  </si>
  <si>
    <t>Таблица 11.</t>
  </si>
  <si>
    <t>Таблица 12.</t>
  </si>
  <si>
    <t>Таблица 13.</t>
  </si>
  <si>
    <t>Таблица 14.</t>
  </si>
  <si>
    <t>Таблица 15.</t>
  </si>
  <si>
    <t>Таблица 16.</t>
  </si>
  <si>
    <t>Таблица 17.</t>
  </si>
  <si>
    <t>Таблица 18.</t>
  </si>
  <si>
    <t>Таблица 19.</t>
  </si>
  <si>
    <t>Таблица 20.</t>
  </si>
  <si>
    <t>Таблица 21.</t>
  </si>
  <si>
    <t>Таблица 22.</t>
  </si>
  <si>
    <t>Таблица 23.</t>
  </si>
  <si>
    <t>Таблица 24.</t>
  </si>
  <si>
    <t>Таблица 25.</t>
  </si>
  <si>
    <t>Таблица 26.</t>
  </si>
  <si>
    <t>П000010001003</t>
  </si>
  <si>
    <t>П000010003006</t>
  </si>
  <si>
    <t>П000010004001</t>
  </si>
  <si>
    <t>П000010004006</t>
  </si>
  <si>
    <t>П000010005003</t>
  </si>
  <si>
    <t>П000010006004</t>
  </si>
  <si>
    <t>П000010006101</t>
  </si>
  <si>
    <t>П000010006104</t>
  </si>
  <si>
    <t>П000010020204</t>
  </si>
  <si>
    <t>П000010007003</t>
  </si>
  <si>
    <t>П000010020301</t>
  </si>
  <si>
    <t>П000010020304</t>
  </si>
  <si>
    <t>П000010021003</t>
  </si>
  <si>
    <t>П000010022004</t>
  </si>
  <si>
    <t>П000010022101</t>
  </si>
  <si>
    <t>П000010022104</t>
  </si>
  <si>
    <t>П000010023003</t>
  </si>
  <si>
    <t>П000010027006</t>
  </si>
  <si>
    <t>П000010028006</t>
  </si>
  <si>
    <t>П000010032006</t>
  </si>
  <si>
    <t>П000010032101</t>
  </si>
  <si>
    <t>П000010032106</t>
  </si>
  <si>
    <t>П000010033003</t>
  </si>
  <si>
    <t>П000010035006</t>
  </si>
  <si>
    <t>П000010035101</t>
  </si>
  <si>
    <t>П000010035106</t>
  </si>
  <si>
    <t>П000010036003</t>
  </si>
  <si>
    <t>П000010056204</t>
  </si>
  <si>
    <t>П000010056301</t>
  </si>
  <si>
    <t>П000010056304</t>
  </si>
  <si>
    <t>П000010057003</t>
  </si>
  <si>
    <t>П000010068304</t>
  </si>
  <si>
    <t>П000010068401</t>
  </si>
  <si>
    <t>П000010068404</t>
  </si>
  <si>
    <t>П000010069003</t>
  </si>
  <si>
    <t>П000010070401</t>
  </si>
  <si>
    <t>П000010070304</t>
  </si>
  <si>
    <t>П000010070404</t>
  </si>
  <si>
    <t>П000010071003</t>
  </si>
  <si>
    <t>П000010071004</t>
  </si>
  <si>
    <t>П000010071101</t>
  </si>
  <si>
    <t>П000010071104</t>
  </si>
  <si>
    <t>П000010072003</t>
  </si>
  <si>
    <t>П000010072006</t>
  </si>
  <si>
    <t>П000010072101</t>
  </si>
  <si>
    <t>П000010072106</t>
  </si>
  <si>
    <t>Организационно-правовая форма</t>
  </si>
  <si>
    <t>Форма собственности</t>
  </si>
  <si>
    <t>по ОКОПФ/ОКФС</t>
  </si>
  <si>
    <t xml:space="preserve">Единица измерения: </t>
  </si>
  <si>
    <t>по</t>
  </si>
  <si>
    <t>за период с</t>
  </si>
  <si>
    <t>Признак отчетности</t>
  </si>
  <si>
    <t>О</t>
  </si>
  <si>
    <t>K(1)</t>
  </si>
  <si>
    <t>ПризФОтч</t>
  </si>
  <si>
    <t>Код формы отчетности по классификатору КНД</t>
  </si>
  <si>
    <t>K(7)</t>
  </si>
  <si>
    <t>КНД</t>
  </si>
  <si>
    <t>Наименование формы отчетности</t>
  </si>
  <si>
    <t>Н</t>
  </si>
  <si>
    <t>Т(120)</t>
  </si>
  <si>
    <t>НаимФОтч</t>
  </si>
  <si>
    <t>ПРИЛОЖЕНИЕ К БУХГАЛТЕРСКОМУ БАЛАНСУ</t>
  </si>
  <si>
    <t>Версия формата отчетности</t>
  </si>
  <si>
    <t>N(7.5)</t>
  </si>
  <si>
    <t>ВерФОтч</t>
  </si>
  <si>
    <t>Период действия версии формата отчетности</t>
  </si>
  <si>
    <t>D(10),D(10)|</t>
  </si>
  <si>
    <t>Е(0)</t>
  </si>
  <si>
    <t>ПериодВерОтч</t>
  </si>
  <si>
    <t>Признак отчетного периода</t>
  </si>
  <si>
    <t>К(1)</t>
  </si>
  <si>
    <t>ПризПериодОтч</t>
  </si>
  <si>
    <t>Начало отчетного периода</t>
  </si>
  <si>
    <t>D(10)</t>
  </si>
  <si>
    <t>НачПериодОтч</t>
  </si>
  <si>
    <t>Конец отчетного периода</t>
  </si>
  <si>
    <t>КонПериодОтч</t>
  </si>
  <si>
    <t>Единица измерения по классификатору ОКЕИ</t>
  </si>
  <si>
    <t>К(3)</t>
  </si>
  <si>
    <t>ОКЕИ</t>
  </si>
  <si>
    <t>Вариант формы отчетности</t>
  </si>
  <si>
    <t>N(3)</t>
  </si>
  <si>
    <t>ВарФОтч</t>
  </si>
  <si>
    <t>Количество показателей в форме отчетности</t>
  </si>
  <si>
    <t>N(10)</t>
  </si>
  <si>
    <t>КолПокФОтч</t>
  </si>
  <si>
    <t>###</t>
  </si>
  <si>
    <t>П000010033004</t>
  </si>
  <si>
    <t>П000010034004</t>
  </si>
  <si>
    <t>format</t>
  </si>
  <si>
    <t>period</t>
  </si>
  <si>
    <t>perno</t>
  </si>
  <si>
    <t>3</t>
  </si>
  <si>
    <t>КНД0710005_501.XLS</t>
  </si>
  <si>
    <t>П000010001000</t>
  </si>
  <si>
    <t>5.01</t>
  </si>
  <si>
    <t>01.01.2009,</t>
  </si>
  <si>
    <t>П000010001004</t>
  </si>
  <si>
    <t>П000010001005</t>
  </si>
  <si>
    <t>П000010001006</t>
  </si>
  <si>
    <t>П000010001103</t>
  </si>
  <si>
    <t>П000010001104</t>
  </si>
  <si>
    <t>П000010001105</t>
  </si>
  <si>
    <t>П000010001106</t>
  </si>
  <si>
    <t>П000010001203</t>
  </si>
  <si>
    <t>П000010001204</t>
  </si>
  <si>
    <t>П000010001205</t>
  </si>
  <si>
    <t>П000010001206</t>
  </si>
  <si>
    <t>П000010001303</t>
  </si>
  <si>
    <t>П000010001304</t>
  </si>
  <si>
    <t>П000010001305</t>
  </si>
  <si>
    <t>П000010001306</t>
  </si>
  <si>
    <t>П000010001403</t>
  </si>
  <si>
    <t>П000010001404</t>
  </si>
  <si>
    <t>П000010001405</t>
  </si>
  <si>
    <t>П000010001406</t>
  </si>
  <si>
    <t>П000010001503</t>
  </si>
  <si>
    <t>П000010001504</t>
  </si>
  <si>
    <t>П000010001505</t>
  </si>
  <si>
    <t>П000010001506</t>
  </si>
  <si>
    <t>П000010002003</t>
  </si>
  <si>
    <t>П000010002004</t>
  </si>
  <si>
    <t>П000010002005</t>
  </si>
  <si>
    <t>П000010002006</t>
  </si>
  <si>
    <t>П000010003003</t>
  </si>
  <si>
    <t>П000010003004</t>
  </si>
  <si>
    <t>П000010003005</t>
  </si>
  <si>
    <t>П000010005004</t>
  </si>
  <si>
    <t>П000010005005</t>
  </si>
  <si>
    <t>П000010005006</t>
  </si>
  <si>
    <t>П000010006003</t>
  </si>
  <si>
    <t>П000010007004</t>
  </si>
  <si>
    <t>П000010007005</t>
  </si>
  <si>
    <t>П000010007006</t>
  </si>
  <si>
    <t>П000010008003</t>
  </si>
  <si>
    <t>П000010008004</t>
  </si>
  <si>
    <t>П000010008005</t>
  </si>
  <si>
    <t>П000010008006</t>
  </si>
  <si>
    <t>П000010009003</t>
  </si>
  <si>
    <t>П000010009004</t>
  </si>
  <si>
    <t>П000010009005</t>
  </si>
  <si>
    <t>П000010009006</t>
  </si>
  <si>
    <t>П000010010003</t>
  </si>
  <si>
    <t>П000010010004</t>
  </si>
  <si>
    <t>П000010010005</t>
  </si>
  <si>
    <t>П000010010006</t>
  </si>
  <si>
    <t>П000010011003</t>
  </si>
  <si>
    <t>П000010011004</t>
  </si>
  <si>
    <t>П000010011005</t>
  </si>
  <si>
    <t>П000010011006</t>
  </si>
  <si>
    <t>П000010012003</t>
  </si>
  <si>
    <t>П000010012004</t>
  </si>
  <si>
    <t>П000010012005</t>
  </si>
  <si>
    <t>П000010012006</t>
  </si>
  <si>
    <t>П000010013003</t>
  </si>
  <si>
    <t>П000010013004</t>
  </si>
  <si>
    <t>П000010013005</t>
  </si>
  <si>
    <t>П000010013006</t>
  </si>
  <si>
    <t>П000010014003</t>
  </si>
  <si>
    <t>П000010014004</t>
  </si>
  <si>
    <t>П000010014005</t>
  </si>
  <si>
    <t>П000010014006</t>
  </si>
  <si>
    <t>П000010015003</t>
  </si>
  <si>
    <t>П000010015004</t>
  </si>
  <si>
    <t>П000010015005</t>
  </si>
  <si>
    <t>П000010015006</t>
  </si>
  <si>
    <t>П000010016003</t>
  </si>
  <si>
    <t>П000010016004</t>
  </si>
  <si>
    <t>П000010016005</t>
  </si>
  <si>
    <t>П000010016006</t>
  </si>
  <si>
    <t>П000010017003</t>
  </si>
  <si>
    <t>П000010017004</t>
  </si>
  <si>
    <t>П000010017005</t>
  </si>
  <si>
    <t>П000010017006</t>
  </si>
  <si>
    <t>П000010018003</t>
  </si>
  <si>
    <t>П000010018004</t>
  </si>
  <si>
    <t>П000010018005</t>
  </si>
  <si>
    <t>П000010018006</t>
  </si>
  <si>
    <t>П000010019003</t>
  </si>
  <si>
    <t>П000010019004</t>
  </si>
  <si>
    <t>П000010019103</t>
  </si>
  <si>
    <t>П000010019104</t>
  </si>
  <si>
    <t>П000010019203</t>
  </si>
  <si>
    <t>П000010019204</t>
  </si>
  <si>
    <t>П000010019303</t>
  </si>
  <si>
    <t>П000010019304</t>
  </si>
  <si>
    <t>П000010020003</t>
  </si>
  <si>
    <t>П000010020004</t>
  </si>
  <si>
    <t>П000010020103</t>
  </si>
  <si>
    <t>П000010020104</t>
  </si>
  <si>
    <t>П000010020203</t>
  </si>
  <si>
    <t>П000010021004</t>
  </si>
  <si>
    <t>П000010022003</t>
  </si>
  <si>
    <t>П000010023004</t>
  </si>
  <si>
    <t>П000010024103</t>
  </si>
  <si>
    <t>П000010024104</t>
  </si>
  <si>
    <t>П000010024203</t>
  </si>
  <si>
    <t>П000010024204</t>
  </si>
  <si>
    <t>П000010025003</t>
  </si>
  <si>
    <t>П000010025004</t>
  </si>
  <si>
    <t>П000010026003</t>
  </si>
  <si>
    <t>П000010026004</t>
  </si>
  <si>
    <t>П000010026005</t>
  </si>
  <si>
    <t>П000010026006</t>
  </si>
  <si>
    <t>П000010027003</t>
  </si>
  <si>
    <t>П000010027004</t>
  </si>
  <si>
    <t>П000010027005</t>
  </si>
  <si>
    <t>П000010029006</t>
  </si>
  <si>
    <t>П000010030003</t>
  </si>
  <si>
    <t>П000010030004</t>
  </si>
  <si>
    <t>П000010030005</t>
  </si>
  <si>
    <t>П000010030006</t>
  </si>
  <si>
    <t>П000010031005</t>
  </si>
  <si>
    <t>П000010031006</t>
  </si>
  <si>
    <t>П000010032003</t>
  </si>
  <si>
    <t>П000010032004</t>
  </si>
  <si>
    <t>П000010032005</t>
  </si>
  <si>
    <t>П000010034003</t>
  </si>
  <si>
    <t>П000010035003</t>
  </si>
  <si>
    <t>П000010035004</t>
  </si>
  <si>
    <t>П000010035005</t>
  </si>
  <si>
    <t>П000010036004</t>
  </si>
  <si>
    <t>П000010037003</t>
  </si>
  <si>
    <t>П000010037004</t>
  </si>
  <si>
    <t>П000010038005</t>
  </si>
  <si>
    <t>П000010038006</t>
  </si>
  <si>
    <t>П000010038105</t>
  </si>
  <si>
    <t>П000010038106</t>
  </si>
  <si>
    <t>П000010039005</t>
  </si>
  <si>
    <t>П000010039006</t>
  </si>
  <si>
    <t>П000010048005</t>
  </si>
  <si>
    <t>П000010048006</t>
  </si>
  <si>
    <t>П000010049005</t>
  </si>
  <si>
    <t>П000010049006</t>
  </si>
  <si>
    <t>П000010052003</t>
  </si>
  <si>
    <t>П000010052004</t>
  </si>
  <si>
    <t>П000010052103</t>
  </si>
  <si>
    <t>П000010052104</t>
  </si>
  <si>
    <t>П000010052203</t>
  </si>
  <si>
    <t>П000010052204</t>
  </si>
  <si>
    <t>П000010052303</t>
  </si>
  <si>
    <t>П000010052304</t>
  </si>
  <si>
    <t>П000010053003</t>
  </si>
  <si>
    <t>П000010053004</t>
  </si>
  <si>
    <t>П000010053103</t>
  </si>
  <si>
    <t>П000010053104</t>
  </si>
  <si>
    <t>П000010053203</t>
  </si>
  <si>
    <t>П000010053204</t>
  </si>
  <si>
    <t>П000010053303</t>
  </si>
  <si>
    <t>П000010053304</t>
  </si>
  <si>
    <t>П000010054003</t>
  </si>
  <si>
    <t>П000010054004</t>
  </si>
  <si>
    <t>П000010055003</t>
  </si>
  <si>
    <t>П000010055004</t>
  </si>
  <si>
    <t>П000010055103</t>
  </si>
  <si>
    <t>П000010055104</t>
  </si>
  <si>
    <t>П000010055203</t>
  </si>
  <si>
    <t>П000010055204</t>
  </si>
  <si>
    <t>П000010055303</t>
  </si>
  <si>
    <t>П000010055304</t>
  </si>
  <si>
    <t>П000010055403</t>
  </si>
  <si>
    <t>П000010055404</t>
  </si>
  <si>
    <t>П000010055503</t>
  </si>
  <si>
    <t>П000010055504</t>
  </si>
  <si>
    <t>П000010055603</t>
  </si>
  <si>
    <t>П000010055604</t>
  </si>
  <si>
    <t>П000010056003</t>
  </si>
  <si>
    <t>П000010056004</t>
  </si>
  <si>
    <t>П000010056103</t>
  </si>
  <si>
    <t>П000010056104</t>
  </si>
  <si>
    <t>П000010056203</t>
  </si>
  <si>
    <t>П000010057004</t>
  </si>
  <si>
    <t>П000010058003</t>
  </si>
  <si>
    <t>П000010058004</t>
  </si>
  <si>
    <t>П000010059003</t>
  </si>
  <si>
    <t>П000010059004</t>
  </si>
  <si>
    <t>П000010060003</t>
  </si>
  <si>
    <t>П000010060004</t>
  </si>
  <si>
    <t>П000010061003</t>
  </si>
  <si>
    <t>П000010061004</t>
  </si>
  <si>
    <t>П000010062003</t>
  </si>
  <si>
    <t>П000010062004</t>
  </si>
  <si>
    <t>П000010063003</t>
  </si>
  <si>
    <t>П000010063004</t>
  </si>
  <si>
    <t>П000010064003</t>
  </si>
  <si>
    <t>П000010064004</t>
  </si>
  <si>
    <t>П000010065003</t>
  </si>
  <si>
    <t>П000010065004</t>
  </si>
  <si>
    <t>П000010066003</t>
  </si>
  <si>
    <t>П000010066004</t>
  </si>
  <si>
    <t>П000010067003</t>
  </si>
  <si>
    <t>П000010067004</t>
  </si>
  <si>
    <t>П000010067103</t>
  </si>
  <si>
    <t>П000010067104</t>
  </si>
  <si>
    <t>П000010068003</t>
  </si>
  <si>
    <t>П000010068004</t>
  </si>
  <si>
    <t>П000010068103</t>
  </si>
  <si>
    <t>П000010068104</t>
  </si>
  <si>
    <t>П000010068203</t>
  </si>
  <si>
    <t>П000010068204</t>
  </si>
  <si>
    <t>П000010068303</t>
  </si>
  <si>
    <t>П000010069004</t>
  </si>
  <si>
    <t>П000010069103</t>
  </si>
  <si>
    <t>П000010069104</t>
  </si>
  <si>
    <t>П000010070003</t>
  </si>
  <si>
    <t>П000010070004</t>
  </si>
  <si>
    <t>П000010070103</t>
  </si>
  <si>
    <t>П000010070104</t>
  </si>
  <si>
    <t>П000010070203</t>
  </si>
  <si>
    <t>П000010070204</t>
  </si>
  <si>
    <t>П000010070303</t>
  </si>
  <si>
    <t>П000010072004</t>
  </si>
  <si>
    <t>П000010072005</t>
  </si>
  <si>
    <t>ПрилБаланс</t>
  </si>
  <si>
    <t>НематАкт</t>
  </si>
  <si>
    <t>ОснСр</t>
  </si>
  <si>
    <t>ВложМатЦен</t>
  </si>
  <si>
    <t>РасхНИОКР</t>
  </si>
  <si>
    <t>РасхПриРес</t>
  </si>
  <si>
    <t>ФинВлож</t>
  </si>
  <si>
    <t>ДебКредДолг</t>
  </si>
  <si>
    <t>РасходОбыч</t>
  </si>
  <si>
    <t>ГосПомощь</t>
  </si>
  <si>
    <t>ПолучБюджСр</t>
  </si>
  <si>
    <t>СумОтч</t>
  </si>
  <si>
    <t>СумПред</t>
  </si>
  <si>
    <t>!ВтчНаим</t>
  </si>
  <si>
    <t>Наименование</t>
  </si>
  <si>
    <t>СумНач</t>
  </si>
  <si>
    <t>Увелич</t>
  </si>
  <si>
    <t>Уменьш</t>
  </si>
  <si>
    <t>СумКон</t>
  </si>
  <si>
    <t>БюджКредит</t>
  </si>
  <si>
    <t>ОбъектИнтеллект</t>
  </si>
  <si>
    <t>ПатентОбл</t>
  </si>
  <si>
    <t>ПравооблПОБД</t>
  </si>
  <si>
    <t>ПравооблТИМ</t>
  </si>
  <si>
    <t>ТоварЗнак</t>
  </si>
  <si>
    <t>ПатентСелек</t>
  </si>
  <si>
    <t>ОргРасходы</t>
  </si>
  <si>
    <t>РепутОрг</t>
  </si>
  <si>
    <t>АмортДохВлож</t>
  </si>
  <si>
    <t>СоорПерУст</t>
  </si>
  <si>
    <t>МашОбор</t>
  </si>
  <si>
    <t>ТрансСред</t>
  </si>
  <si>
    <t>ПроизХозИнвент</t>
  </si>
  <si>
    <t>РабСкот</t>
  </si>
  <si>
    <t>ПродуктСкот</t>
  </si>
  <si>
    <t>Насаждения</t>
  </si>
  <si>
    <t>ДрВидыСред</t>
  </si>
  <si>
    <t>ОбъектПрир</t>
  </si>
  <si>
    <t>КапВложЗем</t>
  </si>
  <si>
    <t>ПередВАренду</t>
  </si>
  <si>
    <t>ОбъектКонсерв</t>
  </si>
  <si>
    <t>ПолучОбъектАренд</t>
  </si>
  <si>
    <t>ОбъектГосРегистр</t>
  </si>
  <si>
    <t>РезПереоц</t>
  </si>
  <si>
    <t>ИзмСтоим</t>
  </si>
  <si>
    <t>ЗданСоор</t>
  </si>
  <si>
    <t>Техн</t>
  </si>
  <si>
    <t>Другие</t>
  </si>
  <si>
    <t>Сооружения</t>
  </si>
  <si>
    <t>другие</t>
  </si>
  <si>
    <t>П000010020206</t>
  </si>
  <si>
    <t>П000010020205</t>
  </si>
  <si>
    <t>ПервСтоим</t>
  </si>
  <si>
    <t>СумНОтч</t>
  </si>
  <si>
    <t>СумНПред</t>
  </si>
  <si>
    <t>ИмущЛизинг</t>
  </si>
  <si>
    <t>ИмущПрокат</t>
  </si>
  <si>
    <t>П000010028003</t>
  </si>
  <si>
    <t>П000010028004</t>
  </si>
  <si>
    <t>П000010028005</t>
  </si>
  <si>
    <t>П000010029001</t>
  </si>
  <si>
    <t>СумРасхНИ</t>
  </si>
  <si>
    <t>ВнереалСумРасхНИ</t>
  </si>
  <si>
    <t>СумРасхПоиск</t>
  </si>
  <si>
    <t>СумРасхОсвоен</t>
  </si>
  <si>
    <t>Краткосрочн</t>
  </si>
  <si>
    <t>Долгосрочн</t>
  </si>
  <si>
    <t>ВкладДрОрг</t>
  </si>
  <si>
    <t>ДочерХозОбщ</t>
  </si>
  <si>
    <t>ГосЦенБум</t>
  </si>
  <si>
    <t>ЦенБумДрОрг</t>
  </si>
  <si>
    <t>ДолгЦенБум</t>
  </si>
  <si>
    <t>ПредостЗайм</t>
  </si>
  <si>
    <t>ДепозитВклад</t>
  </si>
  <si>
    <t>ФинВложСтоим</t>
  </si>
  <si>
    <t>Справочно</t>
  </si>
  <si>
    <t>ФинВложКоррект</t>
  </si>
  <si>
    <t>ДебитЗадолж</t>
  </si>
  <si>
    <t>Краткосроч</t>
  </si>
  <si>
    <t>Долгосроч</t>
  </si>
  <si>
    <t>РасчПокупЗаказ</t>
  </si>
  <si>
    <t>ВыданАванс</t>
  </si>
  <si>
    <t>Прочая</t>
  </si>
  <si>
    <t>КредитЗадолж</t>
  </si>
  <si>
    <t>РасчПостПодряд</t>
  </si>
  <si>
    <t>ПолучАванс</t>
  </si>
  <si>
    <t>РасчНалогСбор</t>
  </si>
  <si>
    <t>Кредиты</t>
  </si>
  <si>
    <t>Займы</t>
  </si>
  <si>
    <t>прочие</t>
  </si>
  <si>
    <t>П000010056205</t>
  </si>
  <si>
    <t>П000010056206</t>
  </si>
  <si>
    <t>ЗатратЭлемент</t>
  </si>
  <si>
    <t>ИзмОстат</t>
  </si>
  <si>
    <t>МатЗатрат</t>
  </si>
  <si>
    <t>ЗатратОплТруд</t>
  </si>
  <si>
    <t>ОтчисСоцНужд</t>
  </si>
  <si>
    <t>ПрочиеЗат</t>
  </si>
  <si>
    <t>НезавПроизв</t>
  </si>
  <si>
    <t>РасхБудПериод</t>
  </si>
  <si>
    <t>РезПредстРасх</t>
  </si>
  <si>
    <t>Полученные</t>
  </si>
  <si>
    <t>Векселя</t>
  </si>
  <si>
    <t>ИмущЗалог</t>
  </si>
  <si>
    <t>ОбъектОснСр</t>
  </si>
  <si>
    <t>Прочее</t>
  </si>
  <si>
    <t>Выданные</t>
  </si>
  <si>
    <t>ИмущВЗалог</t>
  </si>
  <si>
    <t>П000010004003</t>
  </si>
  <si>
    <t>П000010004004</t>
  </si>
  <si>
    <t>П000010004005</t>
  </si>
  <si>
    <t>П000010006103</t>
  </si>
  <si>
    <t>П000010020303</t>
  </si>
  <si>
    <t>П000010022103</t>
  </si>
  <si>
    <t>П000010029003</t>
  </si>
  <si>
    <t>П000010029004</t>
  </si>
  <si>
    <t>П000010029005</t>
  </si>
  <si>
    <t>П000010032103</t>
  </si>
  <si>
    <t>П000010032104</t>
  </si>
  <si>
    <t>П000010032105</t>
  </si>
  <si>
    <t>П000010035103</t>
  </si>
  <si>
    <t>П000010035104</t>
  </si>
  <si>
    <t>П000010035105</t>
  </si>
  <si>
    <t>П000010056303</t>
  </si>
  <si>
    <t>П000010068403</t>
  </si>
  <si>
    <t>П000010070403</t>
  </si>
  <si>
    <t>П000010071103</t>
  </si>
  <si>
    <t>П000010072103</t>
  </si>
  <si>
    <t>П000010072104</t>
  </si>
  <si>
    <t>П000010072105</t>
  </si>
  <si>
    <t>П000010038205</t>
  </si>
  <si>
    <t>П000010038206</t>
  </si>
  <si>
    <t>П000010038305</t>
  </si>
  <si>
    <t>П000010038306</t>
  </si>
  <si>
    <t>П000010038405</t>
  </si>
  <si>
    <t>П000010038406</t>
  </si>
  <si>
    <t>П000010038505</t>
  </si>
  <si>
    <t>П000010038506</t>
  </si>
  <si>
    <t>П000010038605</t>
  </si>
  <si>
    <t>П000010038606</t>
  </si>
  <si>
    <t>П000010038705</t>
  </si>
  <si>
    <t>П000010038706</t>
  </si>
  <si>
    <t>П000010038805</t>
  </si>
  <si>
    <t>П000010038806</t>
  </si>
  <si>
    <t>П000010038905</t>
  </si>
  <si>
    <t>П000010038906</t>
  </si>
  <si>
    <t>П000010039105</t>
  </si>
  <si>
    <t>П000010039106</t>
  </si>
  <si>
    <t>П000010039205</t>
  </si>
  <si>
    <t>П000010039206</t>
  </si>
  <si>
    <t>П000010039305</t>
  </si>
  <si>
    <t>П000010039306</t>
  </si>
  <si>
    <t>П000010039405</t>
  </si>
  <si>
    <t>П000010039406</t>
  </si>
  <si>
    <t>П000010039505</t>
  </si>
  <si>
    <t>П000010039506</t>
  </si>
  <si>
    <t>П000010039605</t>
  </si>
  <si>
    <t>П000010039606</t>
  </si>
  <si>
    <t>П000010039705</t>
  </si>
  <si>
    <t>П000010039706</t>
  </si>
  <si>
    <t>П000010048105</t>
  </si>
  <si>
    <t>П000010048106</t>
  </si>
  <si>
    <t>П000010048205</t>
  </si>
  <si>
    <t>П000010048206</t>
  </si>
  <si>
    <t>П000010048305</t>
  </si>
  <si>
    <t>П000010048306</t>
  </si>
  <si>
    <t>П000010048405</t>
  </si>
  <si>
    <t>П000010048406</t>
  </si>
  <si>
    <t>П000010048505</t>
  </si>
  <si>
    <t>П000010048506</t>
  </si>
  <si>
    <t>П000010048605</t>
  </si>
  <si>
    <t>П000010048606</t>
  </si>
  <si>
    <t>П000010048705</t>
  </si>
  <si>
    <t>П000010048706</t>
  </si>
  <si>
    <t>П000010048805</t>
  </si>
  <si>
    <t>П000010048806</t>
  </si>
  <si>
    <t>П000010048905</t>
  </si>
  <si>
    <t>П000010048906</t>
  </si>
  <si>
    <t>П000010049105</t>
  </si>
  <si>
    <t>П000010049106</t>
  </si>
  <si>
    <t>П000010049205</t>
  </si>
  <si>
    <t>П000010049206</t>
  </si>
  <si>
    <t>П000010049305</t>
  </si>
  <si>
    <t>П000010049306</t>
  </si>
  <si>
    <t>П000010049405</t>
  </si>
  <si>
    <t>П000010049406</t>
  </si>
  <si>
    <t>П000010049505</t>
  </si>
  <si>
    <t>П000010049506</t>
  </si>
  <si>
    <t>П000010049605</t>
  </si>
  <si>
    <t>П000010049606</t>
  </si>
  <si>
    <t>П000010049705</t>
  </si>
  <si>
    <t>П000010049706</t>
  </si>
  <si>
    <t>385</t>
  </si>
  <si>
    <t>384</t>
  </si>
  <si>
    <t>5256</t>
  </si>
  <si>
    <t>ИФНС России по Автозаводскому р-ну г.Нижнего Новгорода</t>
  </si>
  <si>
    <t>годовая</t>
  </si>
  <si>
    <t>10</t>
  </si>
  <si>
    <t>ческим работам, отнесенных на прочие расходы</t>
  </si>
  <si>
    <t xml:space="preserve">отнесенных в отчетном периоде на прочие </t>
  </si>
  <si>
    <t>в ред. Приказа Минфина РФ от 18.09.2006 № 115н</t>
  </si>
  <si>
    <t>21.03.2011</t>
  </si>
  <si>
    <t>01.01.2010</t>
  </si>
  <si>
    <t>0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</si>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</sst>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[$-FC19]dd\ mmmm\ yyyy\ \г\.;@"/>
    <numFmt numFmtId="170" formatCode="[$-419]mmmm;@"/>
    <numFmt numFmtId="171" formatCode="00"/>
  </numFmts>
  <fonts count="6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i/>
      <sz val="16"/>
      <name val="Arial"/>
      <family val="2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16" fillId="33" borderId="11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17" fillId="0" borderId="0" xfId="0" applyFont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13" xfId="0" applyFill="1" applyBorder="1" applyAlignment="1">
      <alignment/>
    </xf>
    <xf numFmtId="49" fontId="15" fillId="0" borderId="14" xfId="0" applyNumberFormat="1" applyFont="1" applyBorder="1" applyAlignment="1">
      <alignment vertical="top" wrapText="1"/>
    </xf>
    <xf numFmtId="1" fontId="3" fillId="0" borderId="0" xfId="0" applyNumberFormat="1" applyFont="1" applyAlignment="1">
      <alignment/>
    </xf>
    <xf numFmtId="0" fontId="22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15" xfId="0" applyNumberFormat="1" applyFont="1" applyFill="1" applyBorder="1" applyAlignment="1">
      <alignment horizontal="left"/>
    </xf>
    <xf numFmtId="0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0" fontId="15" fillId="0" borderId="21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49" fontId="15" fillId="0" borderId="21" xfId="0" applyNumberFormat="1" applyFont="1" applyBorder="1" applyAlignment="1">
      <alignment vertical="top" wrapText="1"/>
    </xf>
    <xf numFmtId="0" fontId="5" fillId="0" borderId="24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21" fillId="36" borderId="21" xfId="0" applyFont="1" applyFill="1" applyBorder="1" applyAlignment="1">
      <alignment horizontal="center" vertical="top" wrapText="1"/>
    </xf>
    <xf numFmtId="0" fontId="21" fillId="36" borderId="14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21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17" fontId="0" fillId="0" borderId="0" xfId="0" applyNumberFormat="1" applyFill="1" applyAlignment="1">
      <alignment/>
    </xf>
    <xf numFmtId="0" fontId="21" fillId="37" borderId="0" xfId="0" applyFont="1" applyFill="1" applyAlignment="1">
      <alignment/>
    </xf>
    <xf numFmtId="0" fontId="21" fillId="37" borderId="14" xfId="0" applyFont="1" applyFill="1" applyBorder="1" applyAlignment="1">
      <alignment horizontal="center" vertical="top" wrapText="1"/>
    </xf>
    <xf numFmtId="0" fontId="21" fillId="37" borderId="21" xfId="0" applyFont="1" applyFill="1" applyBorder="1" applyAlignment="1">
      <alignment horizontal="center" vertical="top" wrapText="1"/>
    </xf>
    <xf numFmtId="0" fontId="21" fillId="37" borderId="25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20" fillId="38" borderId="0" xfId="0" applyFont="1" applyFill="1" applyAlignment="1">
      <alignment vertical="top" wrapText="1"/>
    </xf>
    <xf numFmtId="0" fontId="0" fillId="38" borderId="11" xfId="0" applyFill="1" applyBorder="1" applyAlignment="1">
      <alignment/>
    </xf>
    <xf numFmtId="0" fontId="21" fillId="39" borderId="0" xfId="0" applyFont="1" applyFill="1" applyAlignment="1">
      <alignment/>
    </xf>
    <xf numFmtId="0" fontId="21" fillId="39" borderId="21" xfId="0" applyFont="1" applyFill="1" applyBorder="1" applyAlignment="1">
      <alignment horizontal="center" vertical="top" wrapText="1"/>
    </xf>
    <xf numFmtId="0" fontId="0" fillId="39" borderId="0" xfId="0" applyFill="1" applyAlignment="1">
      <alignment/>
    </xf>
    <xf numFmtId="0" fontId="21" fillId="39" borderId="14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center" vertical="top" wrapText="1"/>
    </xf>
    <xf numFmtId="0" fontId="21" fillId="40" borderId="0" xfId="0" applyFont="1" applyFill="1" applyAlignment="1">
      <alignment/>
    </xf>
    <xf numFmtId="0" fontId="21" fillId="40" borderId="2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4" fontId="0" fillId="35" borderId="0" xfId="0" applyNumberFormat="1" applyFill="1" applyAlignment="1">
      <alignment horizontal="left"/>
    </xf>
    <xf numFmtId="0" fontId="0" fillId="35" borderId="0" xfId="0" applyFill="1" applyAlignment="1">
      <alignment wrapText="1"/>
    </xf>
    <xf numFmtId="0" fontId="15" fillId="0" borderId="26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49" fontId="15" fillId="0" borderId="26" xfId="0" applyNumberFormat="1" applyFont="1" applyBorder="1" applyAlignment="1">
      <alignment vertical="top" wrapText="1"/>
    </xf>
    <xf numFmtId="49" fontId="15" fillId="0" borderId="14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49" fontId="15" fillId="0" borderId="26" xfId="0" applyNumberFormat="1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26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27" xfId="0" applyNumberFormat="1" applyFont="1" applyBorder="1" applyAlignment="1">
      <alignment horizontal="center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49" fontId="25" fillId="0" borderId="26" xfId="0" applyNumberFormat="1" applyFont="1" applyBorder="1" applyAlignment="1">
      <alignment horizontal="center" vertical="top" wrapText="1"/>
    </xf>
    <xf numFmtId="49" fontId="25" fillId="0" borderId="27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5" fillId="0" borderId="0" xfId="0" applyNumberFormat="1" applyFont="1" applyBorder="1" applyAlignment="1">
      <alignment/>
    </xf>
    <xf numFmtId="0" fontId="5" fillId="0" borderId="24" xfId="0" applyFont="1" applyBorder="1" applyAlignment="1">
      <alignment horizontal="center" shrinkToFi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3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169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 vertical="top" shrinkToFit="1"/>
    </xf>
    <xf numFmtId="0" fontId="3" fillId="0" borderId="3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49" fontId="3" fillId="36" borderId="11" xfId="0" applyNumberFormat="1" applyFont="1" applyFill="1" applyBorder="1" applyAlignment="1" applyProtection="1">
      <alignment horizontal="left" indent="1" shrinkToFit="1"/>
      <protection locked="0"/>
    </xf>
    <xf numFmtId="49" fontId="3" fillId="36" borderId="31" xfId="0" applyNumberFormat="1" applyFont="1" applyFill="1" applyBorder="1" applyAlignment="1" applyProtection="1">
      <alignment horizontal="left" indent="1" shrinkToFit="1"/>
      <protection locked="0"/>
    </xf>
    <xf numFmtId="1" fontId="3" fillId="36" borderId="11" xfId="0" applyNumberFormat="1" applyFont="1" applyFill="1" applyBorder="1" applyAlignment="1" applyProtection="1">
      <alignment horizontal="center" shrinkToFit="1"/>
      <protection locked="0"/>
    </xf>
    <xf numFmtId="0" fontId="3" fillId="0" borderId="39" xfId="0" applyFont="1" applyFill="1" applyBorder="1" applyAlignment="1">
      <alignment horizontal="left" indent="2"/>
    </xf>
    <xf numFmtId="0" fontId="3" fillId="0" borderId="38" xfId="0" applyFont="1" applyFill="1" applyBorder="1" applyAlignment="1">
      <alignment horizontal="left" indent="2"/>
    </xf>
    <xf numFmtId="49" fontId="3" fillId="0" borderId="40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 shrinkToFit="1"/>
    </xf>
    <xf numFmtId="1" fontId="3" fillId="36" borderId="31" xfId="0" applyNumberFormat="1" applyFont="1" applyFill="1" applyBorder="1" applyAlignment="1" applyProtection="1">
      <alignment horizontal="center" shrinkToFit="1"/>
      <protection locked="0"/>
    </xf>
    <xf numFmtId="1" fontId="3" fillId="36" borderId="12" xfId="0" applyNumberFormat="1" applyFont="1" applyFill="1" applyBorder="1" applyAlignment="1" applyProtection="1">
      <alignment horizontal="center" shrinkToFit="1"/>
      <protection locked="0"/>
    </xf>
    <xf numFmtId="1" fontId="3" fillId="36" borderId="32" xfId="0" applyNumberFormat="1" applyFont="1" applyFill="1" applyBorder="1" applyAlignment="1" applyProtection="1">
      <alignment horizontal="center" shrinkToFit="1"/>
      <protection locked="0"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1" fontId="3" fillId="41" borderId="11" xfId="0" applyNumberFormat="1" applyFont="1" applyFill="1" applyBorder="1" applyAlignment="1">
      <alignment horizontal="center" shrinkToFit="1"/>
    </xf>
    <xf numFmtId="1" fontId="3" fillId="41" borderId="42" xfId="0" applyNumberFormat="1" applyFont="1" applyFill="1" applyBorder="1" applyAlignment="1">
      <alignment horizontal="center" shrinkToFit="1"/>
    </xf>
    <xf numFmtId="49" fontId="22" fillId="0" borderId="28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/>
    </xf>
    <xf numFmtId="0" fontId="23" fillId="0" borderId="24" xfId="0" applyNumberFormat="1" applyFont="1" applyFill="1" applyBorder="1" applyAlignment="1" applyProtection="1">
      <alignment horizontal="center" shrinkToFit="1"/>
      <protection/>
    </xf>
    <xf numFmtId="49" fontId="22" fillId="36" borderId="43" xfId="0" applyNumberFormat="1" applyFont="1" applyFill="1" applyBorder="1" applyAlignment="1" applyProtection="1">
      <alignment horizontal="center"/>
      <protection locked="0"/>
    </xf>
    <xf numFmtId="49" fontId="22" fillId="36" borderId="44" xfId="0" applyNumberFormat="1" applyFont="1" applyFill="1" applyBorder="1" applyAlignment="1" applyProtection="1">
      <alignment horizontal="center"/>
      <protection locked="0"/>
    </xf>
    <xf numFmtId="49" fontId="22" fillId="36" borderId="45" xfId="0" applyNumberFormat="1" applyFont="1" applyFill="1" applyBorder="1" applyAlignment="1" applyProtection="1">
      <alignment horizontal="center"/>
      <protection locked="0"/>
    </xf>
    <xf numFmtId="49" fontId="22" fillId="0" borderId="38" xfId="0" applyNumberFormat="1" applyFont="1" applyFill="1" applyBorder="1" applyAlignment="1">
      <alignment horizontal="center" vertical="center"/>
    </xf>
    <xf numFmtId="49" fontId="22" fillId="0" borderId="41" xfId="0" applyNumberFormat="1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2"/>
    </xf>
    <xf numFmtId="49" fontId="3" fillId="36" borderId="46" xfId="0" applyNumberFormat="1" applyFont="1" applyFill="1" applyBorder="1" applyAlignment="1" applyProtection="1">
      <alignment horizontal="left" indent="1" shrinkToFit="1"/>
      <protection locked="0"/>
    </xf>
    <xf numFmtId="49" fontId="3" fillId="36" borderId="24" xfId="0" applyNumberFormat="1" applyFont="1" applyFill="1" applyBorder="1" applyAlignment="1" applyProtection="1">
      <alignment horizontal="left" indent="1" shrinkToFit="1"/>
      <protection locked="0"/>
    </xf>
    <xf numFmtId="49" fontId="3" fillId="0" borderId="48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1" fontId="3" fillId="36" borderId="50" xfId="0" applyNumberFormat="1" applyFont="1" applyFill="1" applyBorder="1" applyAlignment="1" applyProtection="1">
      <alignment horizontal="center" shrinkToFit="1"/>
      <protection locked="0"/>
    </xf>
    <xf numFmtId="1" fontId="3" fillId="36" borderId="51" xfId="0" applyNumberFormat="1" applyFont="1" applyFill="1" applyBorder="1" applyAlignment="1" applyProtection="1">
      <alignment horizontal="center" shrinkToFit="1"/>
      <protection locked="0"/>
    </xf>
    <xf numFmtId="1" fontId="3" fillId="36" borderId="52" xfId="0" applyNumberFormat="1" applyFont="1" applyFill="1" applyBorder="1" applyAlignment="1" applyProtection="1">
      <alignment horizontal="center" shrinkToFit="1"/>
      <protection locked="0"/>
    </xf>
    <xf numFmtId="1" fontId="3" fillId="36" borderId="46" xfId="0" applyNumberFormat="1" applyFont="1" applyFill="1" applyBorder="1" applyAlignment="1" applyProtection="1">
      <alignment horizontal="center" shrinkToFit="1"/>
      <protection locked="0"/>
    </xf>
    <xf numFmtId="1" fontId="3" fillId="36" borderId="24" xfId="0" applyNumberFormat="1" applyFont="1" applyFill="1" applyBorder="1" applyAlignment="1" applyProtection="1">
      <alignment horizontal="center" shrinkToFit="1"/>
      <protection locked="0"/>
    </xf>
    <xf numFmtId="1" fontId="3" fillId="36" borderId="47" xfId="0" applyNumberFormat="1" applyFont="1" applyFill="1" applyBorder="1" applyAlignment="1" applyProtection="1">
      <alignment horizontal="center" shrinkToFit="1"/>
      <protection locked="0"/>
    </xf>
    <xf numFmtId="1" fontId="3" fillId="36" borderId="53" xfId="0" applyNumberFormat="1" applyFont="1" applyFill="1" applyBorder="1" applyAlignment="1" applyProtection="1">
      <alignment horizontal="center" shrinkToFit="1"/>
      <protection locked="0"/>
    </xf>
    <xf numFmtId="1" fontId="3" fillId="36" borderId="37" xfId="0" applyNumberFormat="1" applyFont="1" applyFill="1" applyBorder="1" applyAlignment="1" applyProtection="1">
      <alignment horizontal="center" shrinkToFit="1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55" xfId="0" applyFont="1" applyFill="1" applyBorder="1" applyAlignment="1">
      <alignment horizontal="left" indent="1"/>
    </xf>
    <xf numFmtId="0" fontId="3" fillId="0" borderId="46" xfId="0" applyFont="1" applyFill="1" applyBorder="1" applyAlignment="1">
      <alignment horizontal="left" indent="1"/>
    </xf>
    <xf numFmtId="49" fontId="3" fillId="0" borderId="58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3" fillId="0" borderId="31" xfId="0" applyFont="1" applyFill="1" applyBorder="1" applyAlignment="1">
      <alignment horizontal="left" indent="1"/>
    </xf>
    <xf numFmtId="49" fontId="3" fillId="0" borderId="35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" fontId="3" fillId="41" borderId="39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>
      <alignment horizontal="center" shrinkToFi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1" fontId="3" fillId="41" borderId="50" xfId="0" applyNumberFormat="1" applyFont="1" applyFill="1" applyBorder="1" applyAlignment="1">
      <alignment horizontal="center" shrinkToFit="1"/>
    </xf>
    <xf numFmtId="1" fontId="3" fillId="41" borderId="51" xfId="0" applyNumberFormat="1" applyFont="1" applyFill="1" applyBorder="1" applyAlignment="1">
      <alignment horizontal="center" shrinkToFit="1"/>
    </xf>
    <xf numFmtId="1" fontId="3" fillId="41" borderId="53" xfId="0" applyNumberFormat="1" applyFont="1" applyFill="1" applyBorder="1" applyAlignment="1">
      <alignment horizontal="center" shrinkToFit="1"/>
    </xf>
    <xf numFmtId="1" fontId="3" fillId="41" borderId="46" xfId="0" applyNumberFormat="1" applyFont="1" applyFill="1" applyBorder="1" applyAlignment="1">
      <alignment horizontal="center" shrinkToFit="1"/>
    </xf>
    <xf numFmtId="1" fontId="3" fillId="41" borderId="24" xfId="0" applyNumberFormat="1" applyFont="1" applyFill="1" applyBorder="1" applyAlignment="1">
      <alignment horizontal="center" shrinkToFit="1"/>
    </xf>
    <xf numFmtId="1" fontId="3" fillId="41" borderId="37" xfId="0" applyNumberFormat="1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1" fontId="3" fillId="41" borderId="63" xfId="0" applyNumberFormat="1" applyFont="1" applyFill="1" applyBorder="1" applyAlignment="1">
      <alignment horizontal="center" shrinkToFit="1"/>
    </xf>
    <xf numFmtId="1" fontId="3" fillId="41" borderId="64" xfId="0" applyNumberFormat="1" applyFont="1" applyFill="1" applyBorder="1" applyAlignment="1">
      <alignment horizontal="center" shrinkToFit="1"/>
    </xf>
    <xf numFmtId="0" fontId="3" fillId="0" borderId="39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1" fontId="3" fillId="0" borderId="39" xfId="0" applyNumberFormat="1" applyFont="1" applyBorder="1" applyAlignment="1">
      <alignment horizontal="center" shrinkToFit="1"/>
    </xf>
    <xf numFmtId="1" fontId="3" fillId="0" borderId="65" xfId="0" applyNumberFormat="1" applyFont="1" applyBorder="1" applyAlignment="1">
      <alignment horizontal="center" shrinkToFit="1"/>
    </xf>
    <xf numFmtId="1" fontId="3" fillId="36" borderId="42" xfId="0" applyNumberFormat="1" applyFont="1" applyFill="1" applyBorder="1" applyAlignment="1" applyProtection="1">
      <alignment horizontal="center" shrinkToFit="1"/>
      <protection locked="0"/>
    </xf>
    <xf numFmtId="0" fontId="3" fillId="0" borderId="3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3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left" indent="2"/>
    </xf>
    <xf numFmtId="0" fontId="4" fillId="0" borderId="39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3" fillId="0" borderId="55" xfId="0" applyFont="1" applyBorder="1" applyAlignment="1">
      <alignment wrapText="1"/>
    </xf>
    <xf numFmtId="0" fontId="3" fillId="0" borderId="39" xfId="0" applyFont="1" applyBorder="1" applyAlignment="1">
      <alignment horizontal="left" indent="2"/>
    </xf>
    <xf numFmtId="0" fontId="3" fillId="0" borderId="38" xfId="0" applyFont="1" applyBorder="1" applyAlignment="1">
      <alignment horizontal="left" indent="2"/>
    </xf>
    <xf numFmtId="0" fontId="3" fillId="0" borderId="55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49" fontId="3" fillId="0" borderId="66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1" fontId="3" fillId="36" borderId="38" xfId="0" applyNumberFormat="1" applyFont="1" applyFill="1" applyBorder="1" applyAlignment="1" applyProtection="1">
      <alignment horizontal="center" shrinkToFit="1"/>
      <protection locked="0"/>
    </xf>
    <xf numFmtId="1" fontId="3" fillId="36" borderId="29" xfId="0" applyNumberFormat="1" applyFont="1" applyFill="1" applyBorder="1" applyAlignment="1" applyProtection="1">
      <alignment horizontal="center" shrinkToFit="1"/>
      <protection locked="0"/>
    </xf>
    <xf numFmtId="1" fontId="3" fillId="36" borderId="30" xfId="0" applyNumberFormat="1" applyFont="1" applyFill="1" applyBorder="1" applyAlignment="1" applyProtection="1">
      <alignment horizontal="center" shrinkToFit="1"/>
      <protection locked="0"/>
    </xf>
    <xf numFmtId="1" fontId="3" fillId="36" borderId="10" xfId="0" applyNumberFormat="1" applyFont="1" applyFill="1" applyBorder="1" applyAlignment="1" applyProtection="1">
      <alignment horizontal="center" shrinkToFit="1"/>
      <protection locked="0"/>
    </xf>
    <xf numFmtId="1" fontId="3" fillId="36" borderId="0" xfId="0" applyNumberFormat="1" applyFont="1" applyFill="1" applyBorder="1" applyAlignment="1" applyProtection="1">
      <alignment horizontal="center" shrinkToFit="1"/>
      <protection locked="0"/>
    </xf>
    <xf numFmtId="1" fontId="3" fillId="36" borderId="34" xfId="0" applyNumberFormat="1" applyFont="1" applyFill="1" applyBorder="1" applyAlignment="1" applyProtection="1">
      <alignment horizontal="center" shrinkToFit="1"/>
      <protection locked="0"/>
    </xf>
    <xf numFmtId="0" fontId="3" fillId="0" borderId="5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55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 indent="1"/>
    </xf>
    <xf numFmtId="0" fontId="5" fillId="0" borderId="13" xfId="0" applyFont="1" applyBorder="1" applyAlignment="1">
      <alignment horizontal="center" vertical="center"/>
    </xf>
    <xf numFmtId="1" fontId="3" fillId="36" borderId="13" xfId="0" applyNumberFormat="1" applyFont="1" applyFill="1" applyBorder="1" applyAlignment="1" applyProtection="1">
      <alignment horizontal="center" shrinkToFit="1"/>
      <protection locked="0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0" fontId="3" fillId="0" borderId="5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49" fontId="3" fillId="36" borderId="31" xfId="0" applyNumberFormat="1" applyFont="1" applyFill="1" applyBorder="1" applyAlignment="1" applyProtection="1">
      <alignment horizontal="left" shrinkToFit="1"/>
      <protection locked="0"/>
    </xf>
    <xf numFmtId="49" fontId="3" fillId="36" borderId="12" xfId="0" applyNumberFormat="1" applyFont="1" applyFill="1" applyBorder="1" applyAlignment="1" applyProtection="1">
      <alignment horizontal="left" shrinkToFit="1"/>
      <protection locked="0"/>
    </xf>
    <xf numFmtId="49" fontId="3" fillId="36" borderId="32" xfId="0" applyNumberFormat="1" applyFont="1" applyFill="1" applyBorder="1" applyAlignment="1" applyProtection="1">
      <alignment horizontal="left" shrinkToFit="1"/>
      <protection locked="0"/>
    </xf>
    <xf numFmtId="49" fontId="3" fillId="0" borderId="69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1" fontId="3" fillId="36" borderId="49" xfId="0" applyNumberFormat="1" applyFont="1" applyFill="1" applyBorder="1" applyAlignment="1" applyProtection="1">
      <alignment horizontal="center" shrinkToFit="1"/>
      <protection locked="0"/>
    </xf>
    <xf numFmtId="1" fontId="3" fillId="41" borderId="31" xfId="0" applyNumberFormat="1" applyFont="1" applyFill="1" applyBorder="1" applyAlignment="1">
      <alignment horizontal="center" shrinkToFit="1"/>
    </xf>
    <xf numFmtId="1" fontId="3" fillId="41" borderId="12" xfId="0" applyNumberFormat="1" applyFont="1" applyFill="1" applyBorder="1" applyAlignment="1">
      <alignment horizontal="center" shrinkToFit="1"/>
    </xf>
    <xf numFmtId="1" fontId="3" fillId="41" borderId="32" xfId="0" applyNumberFormat="1" applyFont="1" applyFill="1" applyBorder="1" applyAlignment="1">
      <alignment horizontal="center" shrinkToFit="1"/>
    </xf>
    <xf numFmtId="0" fontId="3" fillId="0" borderId="38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3" fillId="0" borderId="72" xfId="0" applyNumberFormat="1" applyFont="1" applyBorder="1" applyAlignment="1">
      <alignment horizontal="center"/>
    </xf>
    <xf numFmtId="49" fontId="3" fillId="0" borderId="73" xfId="0" applyNumberFormat="1" applyFont="1" applyBorder="1" applyAlignment="1">
      <alignment horizontal="center"/>
    </xf>
    <xf numFmtId="49" fontId="3" fillId="0" borderId="74" xfId="0" applyNumberFormat="1" applyFont="1" applyBorder="1" applyAlignment="1">
      <alignment horizontal="center"/>
    </xf>
    <xf numFmtId="1" fontId="3" fillId="36" borderId="75" xfId="0" applyNumberFormat="1" applyFont="1" applyFill="1" applyBorder="1" applyAlignment="1" applyProtection="1">
      <alignment horizontal="center" shrinkToFit="1"/>
      <protection locked="0"/>
    </xf>
    <xf numFmtId="1" fontId="3" fillId="36" borderId="17" xfId="0" applyNumberFormat="1" applyFont="1" applyFill="1" applyBorder="1" applyAlignment="1" applyProtection="1">
      <alignment horizontal="center" shrinkToFit="1"/>
      <protection locked="0"/>
    </xf>
    <xf numFmtId="1" fontId="3" fillId="36" borderId="16" xfId="0" applyNumberFormat="1" applyFont="1" applyFill="1" applyBorder="1" applyAlignment="1" applyProtection="1">
      <alignment horizontal="center" shrinkToFit="1"/>
      <protection locked="0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49" fontId="3" fillId="0" borderId="79" xfId="0" applyNumberFormat="1" applyFont="1" applyFill="1" applyBorder="1" applyAlignment="1">
      <alignment horizontal="center"/>
    </xf>
    <xf numFmtId="49" fontId="3" fillId="0" borderId="77" xfId="0" applyNumberFormat="1" applyFont="1" applyFill="1" applyBorder="1" applyAlignment="1">
      <alignment horizontal="center"/>
    </xf>
    <xf numFmtId="49" fontId="3" fillId="0" borderId="78" xfId="0" applyNumberFormat="1" applyFont="1" applyFill="1" applyBorder="1" applyAlignment="1">
      <alignment horizontal="center"/>
    </xf>
    <xf numFmtId="0" fontId="3" fillId="0" borderId="80" xfId="0" applyFont="1" applyBorder="1" applyAlignment="1">
      <alignment horizontal="left"/>
    </xf>
    <xf numFmtId="0" fontId="3" fillId="0" borderId="81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49" fontId="3" fillId="0" borderId="88" xfId="0" applyNumberFormat="1" applyFont="1" applyFill="1" applyBorder="1" applyAlignment="1">
      <alignment horizontal="center"/>
    </xf>
    <xf numFmtId="49" fontId="3" fillId="0" borderId="84" xfId="0" applyNumberFormat="1" applyFont="1" applyFill="1" applyBorder="1" applyAlignment="1">
      <alignment horizontal="center"/>
    </xf>
    <xf numFmtId="49" fontId="3" fillId="0" borderId="85" xfId="0" applyNumberFormat="1" applyFont="1" applyFill="1" applyBorder="1" applyAlignment="1">
      <alignment horizontal="center"/>
    </xf>
    <xf numFmtId="49" fontId="3" fillId="0" borderId="89" xfId="0" applyNumberFormat="1" applyFont="1" applyFill="1" applyBorder="1" applyAlignment="1">
      <alignment horizontal="center"/>
    </xf>
    <xf numFmtId="49" fontId="3" fillId="0" borderId="90" xfId="0" applyNumberFormat="1" applyFont="1" applyFill="1" applyBorder="1" applyAlignment="1">
      <alignment horizontal="center"/>
    </xf>
    <xf numFmtId="49" fontId="3" fillId="0" borderId="91" xfId="0" applyNumberFormat="1" applyFont="1" applyFill="1" applyBorder="1" applyAlignment="1">
      <alignment horizontal="center"/>
    </xf>
    <xf numFmtId="49" fontId="3" fillId="0" borderId="92" xfId="0" applyNumberFormat="1" applyFont="1" applyFill="1" applyBorder="1" applyAlignment="1">
      <alignment horizontal="center"/>
    </xf>
    <xf numFmtId="49" fontId="3" fillId="0" borderId="81" xfId="0" applyNumberFormat="1" applyFont="1" applyFill="1" applyBorder="1" applyAlignment="1">
      <alignment horizontal="center"/>
    </xf>
    <xf numFmtId="49" fontId="3" fillId="0" borderId="82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5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 horizontal="center"/>
    </xf>
    <xf numFmtId="49" fontId="3" fillId="0" borderId="95" xfId="0" applyNumberFormat="1" applyFont="1" applyBorder="1" applyAlignment="1">
      <alignment horizontal="center"/>
    </xf>
    <xf numFmtId="1" fontId="3" fillId="36" borderId="96" xfId="0" applyNumberFormat="1" applyFont="1" applyFill="1" applyBorder="1" applyAlignment="1" applyProtection="1">
      <alignment horizontal="center" shrinkToFit="1"/>
      <protection locked="0"/>
    </xf>
    <xf numFmtId="0" fontId="1" fillId="0" borderId="3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76" xfId="0" applyFont="1" applyBorder="1" applyAlignment="1">
      <alignment horizontal="left" indent="2"/>
    </xf>
    <xf numFmtId="0" fontId="3" fillId="0" borderId="77" xfId="0" applyFont="1" applyBorder="1" applyAlignment="1">
      <alignment horizontal="left" indent="2"/>
    </xf>
    <xf numFmtId="0" fontId="3" fillId="0" borderId="78" xfId="0" applyFont="1" applyBorder="1" applyAlignment="1">
      <alignment horizontal="left" indent="2"/>
    </xf>
    <xf numFmtId="49" fontId="3" fillId="0" borderId="79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49" fontId="3" fillId="36" borderId="97" xfId="0" applyNumberFormat="1" applyFont="1" applyFill="1" applyBorder="1" applyAlignment="1" applyProtection="1">
      <alignment horizontal="left" indent="1"/>
      <protection locked="0"/>
    </xf>
    <xf numFmtId="49" fontId="3" fillId="36" borderId="70" xfId="0" applyNumberFormat="1" applyFont="1" applyFill="1" applyBorder="1" applyAlignment="1" applyProtection="1">
      <alignment horizontal="left" indent="1"/>
      <protection locked="0"/>
    </xf>
    <xf numFmtId="49" fontId="3" fillId="36" borderId="71" xfId="0" applyNumberFormat="1" applyFont="1" applyFill="1" applyBorder="1" applyAlignment="1" applyProtection="1">
      <alignment horizontal="left" indent="1"/>
      <protection locked="0"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49" fontId="3" fillId="36" borderId="12" xfId="0" applyNumberFormat="1" applyFont="1" applyFill="1" applyBorder="1" applyAlignment="1" applyProtection="1">
      <alignment horizontal="left" indent="1" shrinkToFit="1"/>
      <protection locked="0"/>
    </xf>
    <xf numFmtId="49" fontId="3" fillId="36" borderId="32" xfId="0" applyNumberFormat="1" applyFont="1" applyFill="1" applyBorder="1" applyAlignment="1" applyProtection="1">
      <alignment horizontal="left" indent="1" shrinkToFit="1"/>
      <protection locked="0"/>
    </xf>
    <xf numFmtId="49" fontId="3" fillId="0" borderId="69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49" fontId="3" fillId="0" borderId="92" xfId="0" applyNumberFormat="1" applyFont="1" applyBorder="1" applyAlignment="1">
      <alignment horizontal="center"/>
    </xf>
    <xf numFmtId="49" fontId="3" fillId="0" borderId="81" xfId="0" applyNumberFormat="1" applyFont="1" applyBorder="1" applyAlignment="1">
      <alignment horizontal="center"/>
    </xf>
    <xf numFmtId="49" fontId="3" fillId="0" borderId="82" xfId="0" applyNumberFormat="1" applyFont="1" applyBorder="1" applyAlignment="1">
      <alignment horizontal="center"/>
    </xf>
    <xf numFmtId="49" fontId="3" fillId="0" borderId="72" xfId="0" applyNumberFormat="1" applyFont="1" applyFill="1" applyBorder="1" applyAlignment="1">
      <alignment horizontal="center"/>
    </xf>
    <xf numFmtId="49" fontId="3" fillId="0" borderId="73" xfId="0" applyNumberFormat="1" applyFont="1" applyFill="1" applyBorder="1" applyAlignment="1">
      <alignment horizontal="center"/>
    </xf>
    <xf numFmtId="49" fontId="3" fillId="0" borderId="74" xfId="0" applyNumberFormat="1" applyFont="1" applyFill="1" applyBorder="1" applyAlignment="1">
      <alignment horizontal="center"/>
    </xf>
    <xf numFmtId="49" fontId="3" fillId="0" borderId="93" xfId="0" applyNumberFormat="1" applyFont="1" applyFill="1" applyBorder="1" applyAlignment="1">
      <alignment horizontal="center"/>
    </xf>
    <xf numFmtId="49" fontId="3" fillId="0" borderId="94" xfId="0" applyNumberFormat="1" applyFont="1" applyFill="1" applyBorder="1" applyAlignment="1">
      <alignment horizontal="center"/>
    </xf>
    <xf numFmtId="49" fontId="3" fillId="0" borderId="95" xfId="0" applyNumberFormat="1" applyFont="1" applyFill="1" applyBorder="1" applyAlignment="1">
      <alignment horizontal="center"/>
    </xf>
    <xf numFmtId="1" fontId="3" fillId="41" borderId="52" xfId="0" applyNumberFormat="1" applyFont="1" applyFill="1" applyBorder="1" applyAlignment="1">
      <alignment horizontal="center" shrinkToFit="1"/>
    </xf>
    <xf numFmtId="1" fontId="3" fillId="41" borderId="47" xfId="0" applyNumberFormat="1" applyFont="1" applyFill="1" applyBorder="1" applyAlignment="1">
      <alignment horizontal="center" shrinkToFit="1"/>
    </xf>
    <xf numFmtId="1" fontId="3" fillId="36" borderId="57" xfId="0" applyNumberFormat="1" applyFont="1" applyFill="1" applyBorder="1" applyAlignment="1" applyProtection="1">
      <alignment horizontal="center" shrinkToFit="1"/>
      <protection locked="0"/>
    </xf>
    <xf numFmtId="1" fontId="3" fillId="36" borderId="98" xfId="0" applyNumberFormat="1" applyFont="1" applyFill="1" applyBorder="1" applyAlignment="1" applyProtection="1">
      <alignment horizontal="center" shrinkToFit="1"/>
      <protection locked="0"/>
    </xf>
    <xf numFmtId="1" fontId="3" fillId="36" borderId="99" xfId="0" applyNumberFormat="1" applyFont="1" applyFill="1" applyBorder="1" applyAlignment="1" applyProtection="1">
      <alignment horizontal="center" shrinkToFit="1"/>
      <protection locked="0"/>
    </xf>
    <xf numFmtId="1" fontId="3" fillId="36" borderId="68" xfId="0" applyNumberFormat="1" applyFont="1" applyFill="1" applyBorder="1" applyAlignment="1" applyProtection="1">
      <alignment horizontal="center" shrinkToFit="1"/>
      <protection locked="0"/>
    </xf>
    <xf numFmtId="1" fontId="3" fillId="36" borderId="100" xfId="0" applyNumberFormat="1" applyFont="1" applyFill="1" applyBorder="1" applyAlignment="1" applyProtection="1">
      <alignment horizontal="center" shrinkToFit="1"/>
      <protection locked="0"/>
    </xf>
    <xf numFmtId="1" fontId="3" fillId="36" borderId="55" xfId="0" applyNumberFormat="1" applyFont="1" applyFill="1" applyBorder="1" applyAlignment="1" applyProtection="1">
      <alignment horizontal="center" shrinkToFit="1"/>
      <protection locked="0"/>
    </xf>
    <xf numFmtId="1" fontId="3" fillId="36" borderId="101" xfId="0" applyNumberFormat="1" applyFont="1" applyFill="1" applyBorder="1" applyAlignment="1" applyProtection="1">
      <alignment horizontal="center" shrinkToFit="1"/>
      <protection locked="0"/>
    </xf>
    <xf numFmtId="0" fontId="3" fillId="0" borderId="102" xfId="0" applyFont="1" applyBorder="1" applyAlignment="1">
      <alignment horizontal="left"/>
    </xf>
    <xf numFmtId="0" fontId="3" fillId="0" borderId="103" xfId="0" applyFont="1" applyBorder="1" applyAlignment="1">
      <alignment horizontal="left"/>
    </xf>
    <xf numFmtId="0" fontId="3" fillId="0" borderId="104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1" fontId="3" fillId="41" borderId="57" xfId="0" applyNumberFormat="1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49" fontId="3" fillId="0" borderId="5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5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1" xfId="0" applyFont="1" applyBorder="1" applyAlignment="1">
      <alignment horizontal="left" indent="2"/>
    </xf>
    <xf numFmtId="0" fontId="3" fillId="0" borderId="31" xfId="0" applyFont="1" applyBorder="1" applyAlignment="1">
      <alignment horizontal="left" indent="2"/>
    </xf>
    <xf numFmtId="1" fontId="3" fillId="0" borderId="11" xfId="0" applyNumberFormat="1" applyFont="1" applyBorder="1" applyAlignment="1">
      <alignment horizontal="center" shrinkToFit="1"/>
    </xf>
    <xf numFmtId="49" fontId="3" fillId="0" borderId="67" xfId="0" applyNumberFormat="1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" fontId="3" fillId="41" borderId="57" xfId="0" applyNumberFormat="1" applyFont="1" applyFill="1" applyBorder="1" applyAlignment="1" applyProtection="1">
      <alignment horizontal="center" shrinkToFit="1"/>
      <protection/>
    </xf>
    <xf numFmtId="1" fontId="3" fillId="36" borderId="15" xfId="0" applyNumberFormat="1" applyFont="1" applyFill="1" applyBorder="1" applyAlignment="1" applyProtection="1">
      <alignment horizontal="center" shrinkToFit="1"/>
      <protection locked="0"/>
    </xf>
    <xf numFmtId="0" fontId="3" fillId="0" borderId="83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97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3" fillId="0" borderId="83" xfId="0" applyFont="1" applyBorder="1" applyAlignment="1">
      <alignment horizontal="left" wrapText="1"/>
    </xf>
    <xf numFmtId="0" fontId="3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1" fontId="3" fillId="36" borderId="60" xfId="0" applyNumberFormat="1" applyFont="1" applyFill="1" applyBorder="1" applyAlignment="1" applyProtection="1">
      <alignment horizontal="center" shrinkToFit="1"/>
      <protection locked="0"/>
    </xf>
    <xf numFmtId="49" fontId="3" fillId="0" borderId="88" xfId="0" applyNumberFormat="1" applyFont="1" applyBorder="1" applyAlignment="1">
      <alignment horizontal="center"/>
    </xf>
    <xf numFmtId="49" fontId="3" fillId="0" borderId="84" xfId="0" applyNumberFormat="1" applyFont="1" applyBorder="1" applyAlignment="1">
      <alignment horizontal="center"/>
    </xf>
    <xf numFmtId="49" fontId="3" fillId="0" borderId="85" xfId="0" applyNumberFormat="1" applyFont="1" applyBorder="1" applyAlignment="1">
      <alignment horizontal="center"/>
    </xf>
    <xf numFmtId="1" fontId="3" fillId="41" borderId="38" xfId="0" applyNumberFormat="1" applyFont="1" applyFill="1" applyBorder="1" applyAlignment="1">
      <alignment horizontal="center" shrinkToFit="1"/>
    </xf>
    <xf numFmtId="1" fontId="3" fillId="41" borderId="29" xfId="0" applyNumberFormat="1" applyFont="1" applyFill="1" applyBorder="1" applyAlignment="1">
      <alignment horizontal="center" shrinkToFit="1"/>
    </xf>
    <xf numFmtId="1" fontId="3" fillId="41" borderId="30" xfId="0" applyNumberFormat="1" applyFont="1" applyFill="1" applyBorder="1" applyAlignment="1">
      <alignment horizontal="center" shrinkToFit="1"/>
    </xf>
    <xf numFmtId="0" fontId="3" fillId="0" borderId="97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49" fontId="3" fillId="36" borderId="97" xfId="0" applyNumberFormat="1" applyFont="1" applyFill="1" applyBorder="1" applyAlignment="1" applyProtection="1">
      <alignment horizontal="left" shrinkToFit="1"/>
      <protection locked="0"/>
    </xf>
    <xf numFmtId="49" fontId="3" fillId="36" borderId="70" xfId="0" applyNumberFormat="1" applyFont="1" applyFill="1" applyBorder="1" applyAlignment="1" applyProtection="1">
      <alignment horizontal="left" shrinkToFit="1"/>
      <protection locked="0"/>
    </xf>
    <xf numFmtId="49" fontId="3" fillId="36" borderId="105" xfId="0" applyNumberFormat="1" applyFont="1" applyFill="1" applyBorder="1" applyAlignment="1" applyProtection="1">
      <alignment horizontal="left" shrinkToFit="1"/>
      <protection locked="0"/>
    </xf>
    <xf numFmtId="49" fontId="3" fillId="0" borderId="106" xfId="0" applyNumberFormat="1" applyFont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49" fontId="3" fillId="0" borderId="107" xfId="0" applyNumberFormat="1" applyFont="1" applyBorder="1" applyAlignment="1">
      <alignment horizontal="center"/>
    </xf>
    <xf numFmtId="49" fontId="3" fillId="0" borderId="108" xfId="0" applyNumberFormat="1" applyFont="1" applyBorder="1" applyAlignment="1">
      <alignment horizontal="center"/>
    </xf>
    <xf numFmtId="49" fontId="3" fillId="0" borderId="109" xfId="0" applyNumberFormat="1" applyFont="1" applyBorder="1" applyAlignment="1">
      <alignment horizontal="center"/>
    </xf>
    <xf numFmtId="49" fontId="3" fillId="0" borderId="1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1" fontId="3" fillId="36" borderId="111" xfId="0" applyNumberFormat="1" applyFont="1" applyFill="1" applyBorder="1" applyAlignment="1" applyProtection="1">
      <alignment horizontal="center" shrinkToFit="1"/>
      <protection locked="0"/>
    </xf>
    <xf numFmtId="1" fontId="3" fillId="36" borderId="112" xfId="0" applyNumberFormat="1" applyFont="1" applyFill="1" applyBorder="1" applyAlignment="1" applyProtection="1">
      <alignment horizontal="center" shrinkToFit="1"/>
      <protection locked="0"/>
    </xf>
    <xf numFmtId="1" fontId="3" fillId="36" borderId="113" xfId="0" applyNumberFormat="1" applyFont="1" applyFill="1" applyBorder="1" applyAlignment="1" applyProtection="1">
      <alignment horizontal="center" shrinkToFit="1"/>
      <protection locked="0"/>
    </xf>
    <xf numFmtId="1" fontId="3" fillId="41" borderId="10" xfId="0" applyNumberFormat="1" applyFont="1" applyFill="1" applyBorder="1" applyAlignment="1">
      <alignment horizontal="center" shrinkToFit="1"/>
    </xf>
    <xf numFmtId="1" fontId="3" fillId="41" borderId="0" xfId="0" applyNumberFormat="1" applyFont="1" applyFill="1" applyBorder="1" applyAlignment="1">
      <alignment horizontal="center" shrinkToFit="1"/>
    </xf>
    <xf numFmtId="1" fontId="3" fillId="41" borderId="34" xfId="0" applyNumberFormat="1" applyFont="1" applyFill="1" applyBorder="1" applyAlignment="1">
      <alignment horizontal="center" shrinkToFit="1"/>
    </xf>
    <xf numFmtId="0" fontId="5" fillId="0" borderId="114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116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 shrinkToFit="1"/>
    </xf>
    <xf numFmtId="0" fontId="22" fillId="0" borderId="3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0" fontId="3" fillId="0" borderId="76" xfId="0" applyFont="1" applyBorder="1" applyAlignment="1">
      <alignment horizontal="left" indent="1"/>
    </xf>
    <xf numFmtId="0" fontId="3" fillId="0" borderId="77" xfId="0" applyFont="1" applyBorder="1" applyAlignment="1">
      <alignment horizontal="left" indent="1"/>
    </xf>
    <xf numFmtId="0" fontId="3" fillId="0" borderId="78" xfId="0" applyFont="1" applyBorder="1" applyAlignment="1">
      <alignment horizontal="left" indent="1"/>
    </xf>
    <xf numFmtId="0" fontId="2" fillId="0" borderId="0" xfId="0" applyFont="1" applyAlignment="1">
      <alignment horizontal="right" wrapText="1"/>
    </xf>
    <xf numFmtId="49" fontId="3" fillId="0" borderId="11" xfId="0" applyNumberFormat="1" applyFont="1" applyFill="1" applyBorder="1" applyAlignment="1" applyProtection="1">
      <alignment horizontal="left" indent="1" shrinkToFit="1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49" fontId="3" fillId="36" borderId="11" xfId="0" applyNumberFormat="1" applyFont="1" applyFill="1" applyBorder="1" applyAlignment="1" applyProtection="1">
      <alignment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tral\AstralReport\editors\excel\re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вычисляемые"/>
    </sheetNames>
    <definedNames>
      <definedName name="ИдПол" refersTo="=Реквизиты!$G$7"/>
      <definedName name="ИННЮЛ" refersTo="=Реквизиты!$G$51"/>
      <definedName name="Наименование" refersTo="=вычисляемые!$D$4"/>
      <definedName name="НаимНО" refersTo="=Реквизиты!$G$36"/>
      <definedName name="ОКВЭД" refersTo="=Реквизиты!$G$42"/>
      <definedName name="ОКОПФ" refersTo="=Реквизиты!$G$123"/>
      <definedName name="ОКПО" refersTo="=Реквизиты!$G$122"/>
      <definedName name="ОКФС" refersTo="=Реквизиты!$G$127"/>
      <definedName name="ОргПравФорм" refersTo="=Реквизиты!$G$125"/>
      <definedName name="ОснВидДеят" refersTo="=Реквизиты!$G$124"/>
      <definedName name="ФИОБух" refersTo="=Реквизиты!$G$99"/>
      <definedName name="ФИОРук" refersTo="=Реквизиты!$G$91"/>
      <definedName name="ФормСобств" refersTo="=Реквизиты!$G$126"/>
    </definedNames>
    <sheetDataSet>
      <sheetData sheetId="0">
        <row r="4">
          <cell r="D4" t="str">
            <v>I1(35)</v>
          </cell>
        </row>
        <row r="7">
          <cell r="G7" t="str">
            <v>5256</v>
          </cell>
        </row>
        <row r="36">
          <cell r="G36" t="str">
            <v>ИФНС России по Автозаводскому р-ну г.Нижнего Новгорода</v>
          </cell>
        </row>
        <row r="42">
          <cell r="G42" t="str">
            <v>70.20.2</v>
          </cell>
        </row>
        <row r="51">
          <cell r="G51" t="str">
            <v>5256000023</v>
          </cell>
        </row>
        <row r="91">
          <cell r="G91" t="str">
            <v>ШКУНОВА,ТАТЬЯНА,НИКОЛАЕВНА</v>
          </cell>
        </row>
        <row r="99">
          <cell r="G99" t="str">
            <v>ШКУНОВА,ТАТЬЯНА,НИКОЛАЕВНА</v>
          </cell>
        </row>
        <row r="122">
          <cell r="G122" t="str">
            <v>25598429</v>
          </cell>
        </row>
        <row r="123">
          <cell r="G123" t="str">
            <v>47</v>
          </cell>
        </row>
        <row r="124">
          <cell r="G124" t="str">
            <v>СДАЧА ВНАЕМ СОБСТВЕННОГО НЕЖИЛОГО НЕДВИЖИМОГО ИМУЩЕСТВА</v>
          </cell>
        </row>
        <row r="125">
          <cell r="G125" t="str">
            <v>ОТКРЫТОЕ АКЦИОНЕРНОЕ ОБЩЕСТВО</v>
          </cell>
        </row>
        <row r="126">
          <cell r="G126" t="str">
            <v>ЧАСТНАЯ СОБСТВЕННОСТЬ</v>
          </cell>
        </row>
        <row r="127">
          <cell r="G127" t="str">
            <v>16</v>
          </cell>
        </row>
      </sheetData>
      <sheetData sheetId="1">
        <row r="4">
          <cell r="D4" t="str">
            <v>ОАО "Магазин "Олимпиец"</v>
          </cell>
        </row>
        <row r="36">
          <cell r="G36" t="str">
            <v>КППИном4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4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0.125" style="0" customWidth="1"/>
    <col min="3" max="3" width="11.25390625" style="0" customWidth="1"/>
    <col min="4" max="4" width="11.75390625" style="0" customWidth="1"/>
    <col min="5" max="5" width="41.625" style="0" customWidth="1"/>
  </cols>
  <sheetData>
    <row r="1" spans="2:4" ht="26.25" customHeight="1">
      <c r="B1" s="117" t="s">
        <v>276</v>
      </c>
      <c r="C1" s="117"/>
      <c r="D1" s="37" t="s">
        <v>277</v>
      </c>
    </row>
    <row r="2" spans="1:7" ht="12.75">
      <c r="A2" s="27" t="s">
        <v>278</v>
      </c>
      <c r="B2" s="38" t="s">
        <v>438</v>
      </c>
      <c r="C2" s="39"/>
      <c r="D2" t="s">
        <v>434</v>
      </c>
      <c r="E2" s="74" t="s">
        <v>437</v>
      </c>
      <c r="G2" s="83" t="str">
        <f>IF(LEN(ИМНСЛОКАЛ)=4,ИМНСЛОКАЛ,ИМНСРЕКВ)</f>
        <v>5256</v>
      </c>
    </row>
    <row r="3" spans="1:7" ht="12.75">
      <c r="A3" s="27"/>
      <c r="B3" s="38"/>
      <c r="C3" s="36"/>
      <c r="D3" t="s">
        <v>435</v>
      </c>
      <c r="E3" s="74" t="s">
        <v>861</v>
      </c>
      <c r="G3" s="83" t="str">
        <f>[1]!ИдПол</f>
        <v>5256</v>
      </c>
    </row>
    <row r="4" spans="1:7" ht="12.75">
      <c r="A4" s="27" t="s">
        <v>194</v>
      </c>
      <c r="B4" s="38"/>
      <c r="C4" s="39" t="s">
        <v>854</v>
      </c>
      <c r="D4" t="s">
        <v>436</v>
      </c>
      <c r="E4" s="82" t="s">
        <v>862</v>
      </c>
      <c r="G4" s="74" t="s">
        <v>852</v>
      </c>
    </row>
    <row r="5" spans="1:7" ht="12.75">
      <c r="A5" s="27" t="s">
        <v>279</v>
      </c>
      <c r="B5" s="38"/>
      <c r="C5" s="40" t="s">
        <v>855</v>
      </c>
      <c r="G5" s="83" t="str">
        <f>T(IF(LEN(ИМНСЛОКАЛ)=4,НАИМИМНСЛОКАЛ,НАИМИМНСРЕКВ))</f>
        <v>ИФНС России по Автозаводскому р-ну г.Нижнего Новгорода</v>
      </c>
    </row>
    <row r="6" spans="1:7" ht="12.75">
      <c r="A6" s="27" t="s">
        <v>280</v>
      </c>
      <c r="B6" s="38"/>
      <c r="C6" s="41" t="s">
        <v>859</v>
      </c>
      <c r="G6" s="83" t="str">
        <f>[1]!НаимНО</f>
        <v>ИФНС России по Автозаводскому р-ну г.Нижнего Новгорода</v>
      </c>
    </row>
    <row r="7" spans="1:7" ht="12.75">
      <c r="A7" s="27" t="s">
        <v>281</v>
      </c>
      <c r="B7" s="116">
        <v>40543</v>
      </c>
      <c r="C7" s="41" t="s">
        <v>860</v>
      </c>
      <c r="G7" s="83" t="s">
        <v>853</v>
      </c>
    </row>
    <row r="8" spans="1:3" ht="12.75">
      <c r="A8" s="27" t="s">
        <v>282</v>
      </c>
      <c r="B8" s="38"/>
      <c r="C8" s="42">
        <v>1</v>
      </c>
    </row>
    <row r="9" spans="1:3" ht="12.75">
      <c r="A9" s="27"/>
      <c r="B9" s="38"/>
      <c r="C9" s="41"/>
    </row>
    <row r="10" spans="1:3" ht="12.75">
      <c r="A10" s="27" t="s">
        <v>283</v>
      </c>
      <c r="B10" s="38"/>
      <c r="C10" s="41"/>
    </row>
    <row r="11" spans="1:2" ht="12.75">
      <c r="A11" s="43" t="s">
        <v>284</v>
      </c>
      <c r="B11" s="44" t="b">
        <v>0</v>
      </c>
    </row>
    <row r="12" spans="1:2" ht="12.75">
      <c r="A12" s="43" t="s">
        <v>285</v>
      </c>
      <c r="B12" s="44" t="b">
        <v>0</v>
      </c>
    </row>
    <row r="13" spans="1:2" ht="12.75">
      <c r="A13" s="43" t="s">
        <v>286</v>
      </c>
      <c r="B13" s="44" t="b">
        <v>0</v>
      </c>
    </row>
    <row r="14" spans="1:2" ht="12.75">
      <c r="A14" s="43" t="s">
        <v>287</v>
      </c>
      <c r="B14" s="44" t="b">
        <v>0</v>
      </c>
    </row>
    <row r="15" spans="1:2" ht="12.75">
      <c r="A15" s="43" t="s">
        <v>288</v>
      </c>
      <c r="B15" s="44" t="b">
        <v>1</v>
      </c>
    </row>
    <row r="17" ht="12.75">
      <c r="A17" t="s">
        <v>289</v>
      </c>
    </row>
    <row r="18" spans="1:5" ht="51">
      <c r="A18" s="45" t="s">
        <v>290</v>
      </c>
      <c r="B18" s="46" t="s">
        <v>263</v>
      </c>
      <c r="C18" s="46" t="s">
        <v>291</v>
      </c>
      <c r="D18" s="46" t="s">
        <v>292</v>
      </c>
      <c r="E18" s="45" t="s">
        <v>293</v>
      </c>
    </row>
    <row r="19" spans="1:5" ht="12.75">
      <c r="A19" s="31" t="s">
        <v>294</v>
      </c>
      <c r="B19" s="44" t="b">
        <v>0</v>
      </c>
      <c r="C19" s="44" t="b">
        <v>0</v>
      </c>
      <c r="D19" s="44" t="b">
        <v>1</v>
      </c>
      <c r="E19" s="44" t="s">
        <v>8</v>
      </c>
    </row>
    <row r="20" spans="1:5" ht="12.75">
      <c r="A20" s="31"/>
      <c r="B20" s="44"/>
      <c r="C20" s="44"/>
      <c r="D20" s="44"/>
      <c r="E20" s="44"/>
    </row>
    <row r="21" spans="1:5" ht="12.75">
      <c r="A21" s="31"/>
      <c r="B21" s="44"/>
      <c r="C21" s="44"/>
      <c r="D21" s="44"/>
      <c r="E21" s="44"/>
    </row>
    <row r="22" spans="1:5" ht="12.75">
      <c r="A22" s="31"/>
      <c r="B22" s="44"/>
      <c r="C22" s="44"/>
      <c r="D22" s="44"/>
      <c r="E22" s="44"/>
    </row>
    <row r="23" spans="1:5" ht="12.75">
      <c r="A23" s="31"/>
      <c r="B23" s="44"/>
      <c r="C23" s="44"/>
      <c r="D23" s="44"/>
      <c r="E23" s="44"/>
    </row>
    <row r="24" spans="1:5" ht="12.75">
      <c r="A24" s="31"/>
      <c r="B24" s="44"/>
      <c r="C24" s="44"/>
      <c r="D24" s="44"/>
      <c r="E24" s="44"/>
    </row>
    <row r="25" spans="1:5" ht="12.75">
      <c r="A25" s="31"/>
      <c r="B25" s="44"/>
      <c r="C25" s="44"/>
      <c r="D25" s="44"/>
      <c r="E25" s="44"/>
    </row>
    <row r="26" spans="1:5" ht="12.75">
      <c r="A26" s="31"/>
      <c r="B26" s="44"/>
      <c r="C26" s="44"/>
      <c r="D26" s="44"/>
      <c r="E26" s="44"/>
    </row>
    <row r="27" spans="1:5" ht="12.75">
      <c r="A27" s="31"/>
      <c r="B27" s="44"/>
      <c r="C27" s="44"/>
      <c r="D27" s="44"/>
      <c r="E27" s="44"/>
    </row>
    <row r="28" spans="1:5" ht="12.75">
      <c r="A28" s="31"/>
      <c r="B28" s="44"/>
      <c r="C28" s="44"/>
      <c r="D28" s="44"/>
      <c r="E28" s="44"/>
    </row>
    <row r="29" spans="1:5" ht="12.75">
      <c r="A29" s="31"/>
      <c r="B29" s="44"/>
      <c r="C29" s="44"/>
      <c r="D29" s="44"/>
      <c r="E29" s="44"/>
    </row>
    <row r="30" spans="1:5" ht="12.75">
      <c r="A30" s="31"/>
      <c r="B30" s="44"/>
      <c r="C30" s="44"/>
      <c r="D30" s="44"/>
      <c r="E30" s="44"/>
    </row>
    <row r="31" spans="1:5" ht="12.75">
      <c r="A31" s="31"/>
      <c r="B31" s="44"/>
      <c r="C31" s="44"/>
      <c r="D31" s="44"/>
      <c r="E31" s="44"/>
    </row>
    <row r="32" spans="1:5" ht="12.75">
      <c r="A32" s="31"/>
      <c r="B32" s="44"/>
      <c r="C32" s="44"/>
      <c r="D32" s="44"/>
      <c r="E32" s="44"/>
    </row>
    <row r="33" spans="1:5" ht="12.75">
      <c r="A33" s="31"/>
      <c r="B33" s="44"/>
      <c r="C33" s="44"/>
      <c r="D33" s="44"/>
      <c r="E33" s="44"/>
    </row>
    <row r="34" spans="1:5" ht="12.75">
      <c r="A34" s="31"/>
      <c r="B34" s="44"/>
      <c r="C34" s="44"/>
      <c r="D34" s="44"/>
      <c r="E34" s="44"/>
    </row>
    <row r="35" spans="1:5" ht="12.75">
      <c r="A35" s="31"/>
      <c r="B35" s="44"/>
      <c r="C35" s="44"/>
      <c r="D35" s="44"/>
      <c r="E35" s="44"/>
    </row>
    <row r="36" spans="1:5" ht="12.75">
      <c r="A36" s="31"/>
      <c r="B36" s="44"/>
      <c r="C36" s="44"/>
      <c r="D36" s="44"/>
      <c r="E36" s="44"/>
    </row>
    <row r="37" spans="1:5" ht="12.75">
      <c r="A37" s="31"/>
      <c r="B37" s="44"/>
      <c r="C37" s="44"/>
      <c r="D37" s="44"/>
      <c r="E37" s="44"/>
    </row>
    <row r="38" spans="1:5" ht="12.75">
      <c r="A38" s="31"/>
      <c r="B38" s="44"/>
      <c r="C38" s="44"/>
      <c r="D38" s="44"/>
      <c r="E38" s="44"/>
    </row>
    <row r="39" spans="1:5" ht="12.75">
      <c r="A39" s="31"/>
      <c r="B39" s="44"/>
      <c r="C39" s="44"/>
      <c r="D39" s="44"/>
      <c r="E39" s="44"/>
    </row>
    <row r="40" spans="1:5" ht="12.75">
      <c r="A40" s="31"/>
      <c r="B40" s="44"/>
      <c r="C40" s="44"/>
      <c r="D40" s="44"/>
      <c r="E40" s="44"/>
    </row>
    <row r="41" spans="1:5" ht="12.75">
      <c r="A41" s="31"/>
      <c r="B41" s="44"/>
      <c r="C41" s="44"/>
      <c r="D41" s="44"/>
      <c r="E41" s="44"/>
    </row>
    <row r="42" spans="1:5" ht="12.75">
      <c r="A42" s="31"/>
      <c r="B42" s="44"/>
      <c r="C42" s="44"/>
      <c r="D42" s="44"/>
      <c r="E42" s="44"/>
    </row>
    <row r="43" spans="1:5" ht="12.75">
      <c r="A43" s="31"/>
      <c r="B43" s="44"/>
      <c r="C43" s="44"/>
      <c r="D43" s="44"/>
      <c r="E43" s="44"/>
    </row>
    <row r="44" spans="1:5" ht="12.75">
      <c r="A44" s="31"/>
      <c r="B44" s="44"/>
      <c r="C44" s="44"/>
      <c r="D44" s="44"/>
      <c r="E44" s="44"/>
    </row>
  </sheetData>
  <sheetProtection/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E33"/>
  <sheetViews>
    <sheetView zoomScalePageLayoutView="0" workbookViewId="0" topLeftCell="A22">
      <selection activeCell="A37" sqref="A37:A38"/>
    </sheetView>
  </sheetViews>
  <sheetFormatPr defaultColWidth="9.00390625" defaultRowHeight="12.75"/>
  <cols>
    <col min="1" max="1" width="33.25390625" style="0" customWidth="1"/>
    <col min="2" max="2" width="9.375" style="0" customWidth="1"/>
    <col min="4" max="4" width="15.875" style="0" customWidth="1"/>
    <col min="5" max="5" width="31.00390625" style="0" customWidth="1"/>
  </cols>
  <sheetData>
    <row r="1" spans="1:2" ht="12.75">
      <c r="A1" s="27" t="s">
        <v>268</v>
      </c>
      <c r="B1" s="28"/>
    </row>
    <row r="3" spans="1:4" ht="12.75">
      <c r="A3" t="s">
        <v>269</v>
      </c>
      <c r="D3" t="s">
        <v>270</v>
      </c>
    </row>
    <row r="4" spans="1:5" ht="32.25" thickBot="1">
      <c r="A4" s="32" t="s">
        <v>271</v>
      </c>
      <c r="B4" s="33" t="s">
        <v>272</v>
      </c>
      <c r="C4" s="32" t="s">
        <v>273</v>
      </c>
      <c r="D4" s="34" t="s">
        <v>274</v>
      </c>
      <c r="E4" s="35" t="s">
        <v>275</v>
      </c>
    </row>
    <row r="5" spans="1:5" ht="15.75" customHeight="1">
      <c r="A5" s="118" t="s">
        <v>395</v>
      </c>
      <c r="B5" s="120" t="s">
        <v>396</v>
      </c>
      <c r="C5" s="118" t="s">
        <v>397</v>
      </c>
      <c r="D5" s="118" t="s">
        <v>398</v>
      </c>
      <c r="E5" s="126">
        <v>2</v>
      </c>
    </row>
    <row r="6" spans="1:5" ht="13.5" thickBot="1">
      <c r="A6" s="119"/>
      <c r="B6" s="121"/>
      <c r="C6" s="119"/>
      <c r="D6" s="119"/>
      <c r="E6" s="127"/>
    </row>
    <row r="7" spans="1:5" ht="12.75">
      <c r="A7" s="118" t="s">
        <v>399</v>
      </c>
      <c r="B7" s="120" t="s">
        <v>396</v>
      </c>
      <c r="C7" s="118" t="s">
        <v>400</v>
      </c>
      <c r="D7" s="118" t="s">
        <v>401</v>
      </c>
      <c r="E7" s="126" t="s">
        <v>10</v>
      </c>
    </row>
    <row r="8" spans="1:5" ht="13.5" thickBot="1">
      <c r="A8" s="119"/>
      <c r="B8" s="121"/>
      <c r="C8" s="119"/>
      <c r="D8" s="119"/>
      <c r="E8" s="127"/>
    </row>
    <row r="9" spans="1:5" ht="12.75">
      <c r="A9" s="118" t="s">
        <v>402</v>
      </c>
      <c r="B9" s="120" t="s">
        <v>403</v>
      </c>
      <c r="C9" s="118" t="s">
        <v>404</v>
      </c>
      <c r="D9" s="118" t="s">
        <v>405</v>
      </c>
      <c r="E9" s="128" t="s">
        <v>406</v>
      </c>
    </row>
    <row r="10" spans="1:5" ht="13.5" thickBot="1">
      <c r="A10" s="119"/>
      <c r="B10" s="121"/>
      <c r="C10" s="119"/>
      <c r="D10" s="119"/>
      <c r="E10" s="129"/>
    </row>
    <row r="11" spans="1:5" ht="16.5" thickBot="1">
      <c r="A11" s="64" t="s">
        <v>407</v>
      </c>
      <c r="B11" s="66" t="s">
        <v>396</v>
      </c>
      <c r="C11" s="67" t="s">
        <v>408</v>
      </c>
      <c r="D11" s="68" t="s">
        <v>409</v>
      </c>
      <c r="E11" s="50" t="s">
        <v>440</v>
      </c>
    </row>
    <row r="12" spans="1:5" ht="31.5">
      <c r="A12" s="118" t="s">
        <v>410</v>
      </c>
      <c r="B12" s="120" t="s">
        <v>396</v>
      </c>
      <c r="C12" s="65" t="s">
        <v>411</v>
      </c>
      <c r="D12" s="118" t="s">
        <v>413</v>
      </c>
      <c r="E12" s="122" t="s">
        <v>441</v>
      </c>
    </row>
    <row r="13" spans="1:5" ht="16.5" thickBot="1">
      <c r="A13" s="119"/>
      <c r="B13" s="121"/>
      <c r="C13" s="67" t="s">
        <v>412</v>
      </c>
      <c r="D13" s="119"/>
      <c r="E13" s="123"/>
    </row>
    <row r="14" spans="1:5" ht="15.75" customHeight="1">
      <c r="A14" s="118" t="s">
        <v>414</v>
      </c>
      <c r="B14" s="120" t="s">
        <v>396</v>
      </c>
      <c r="C14" s="118" t="s">
        <v>415</v>
      </c>
      <c r="D14" s="118" t="s">
        <v>416</v>
      </c>
      <c r="E14" s="126"/>
    </row>
    <row r="15" spans="1:5" ht="12.75">
      <c r="A15" s="124"/>
      <c r="B15" s="125"/>
      <c r="C15" s="124"/>
      <c r="D15" s="124"/>
      <c r="E15" s="130"/>
    </row>
    <row r="16" spans="1:5" ht="13.5" thickBot="1">
      <c r="A16" s="119"/>
      <c r="B16" s="121"/>
      <c r="C16" s="119"/>
      <c r="D16" s="119"/>
      <c r="E16" s="127"/>
    </row>
    <row r="17" spans="1:5" ht="32.25" thickBot="1">
      <c r="A17" s="64" t="s">
        <v>417</v>
      </c>
      <c r="B17" s="66" t="s">
        <v>396</v>
      </c>
      <c r="C17" s="67" t="s">
        <v>418</v>
      </c>
      <c r="D17" s="68" t="s">
        <v>419</v>
      </c>
      <c r="E17" s="50"/>
    </row>
    <row r="18" spans="1:5" ht="32.25" thickBot="1">
      <c r="A18" s="64" t="s">
        <v>420</v>
      </c>
      <c r="B18" s="66" t="s">
        <v>396</v>
      </c>
      <c r="C18" s="67" t="s">
        <v>418</v>
      </c>
      <c r="D18" s="68" t="s">
        <v>421</v>
      </c>
      <c r="E18" s="50"/>
    </row>
    <row r="19" spans="1:5" ht="15.75" customHeight="1">
      <c r="A19" s="118" t="s">
        <v>422</v>
      </c>
      <c r="B19" s="120" t="s">
        <v>396</v>
      </c>
      <c r="C19" s="118" t="s">
        <v>423</v>
      </c>
      <c r="D19" s="118" t="s">
        <v>424</v>
      </c>
      <c r="E19" s="126" t="str">
        <f>ОКЕИ</f>
        <v>384</v>
      </c>
    </row>
    <row r="20" spans="1:5" ht="12.75">
      <c r="A20" s="124"/>
      <c r="B20" s="125"/>
      <c r="C20" s="124"/>
      <c r="D20" s="124"/>
      <c r="E20" s="130"/>
    </row>
    <row r="21" spans="1:5" ht="13.5" thickBot="1">
      <c r="A21" s="119"/>
      <c r="B21" s="121"/>
      <c r="C21" s="119"/>
      <c r="D21" s="119"/>
      <c r="E21" s="127"/>
    </row>
    <row r="22" spans="1:5" ht="16.5" thickBot="1">
      <c r="A22" s="69" t="s">
        <v>425</v>
      </c>
      <c r="B22" s="70" t="s">
        <v>396</v>
      </c>
      <c r="C22" s="71" t="s">
        <v>426</v>
      </c>
      <c r="D22" s="71" t="s">
        <v>427</v>
      </c>
      <c r="E22" s="73"/>
    </row>
    <row r="23" spans="1:5" ht="32.25" thickBot="1">
      <c r="A23" s="69" t="s">
        <v>428</v>
      </c>
      <c r="B23" s="72" t="s">
        <v>396</v>
      </c>
      <c r="C23" s="64" t="s">
        <v>429</v>
      </c>
      <c r="D23" s="71" t="s">
        <v>430</v>
      </c>
      <c r="E23" s="73"/>
    </row>
    <row r="24" spans="1:5" ht="13.5" thickBot="1">
      <c r="A24" s="74"/>
      <c r="B24" s="74"/>
      <c r="C24" s="74"/>
      <c r="D24" s="74" t="s">
        <v>431</v>
      </c>
      <c r="E24" s="74"/>
    </row>
    <row r="25" spans="1:5" ht="16.5" thickBot="1">
      <c r="A25" s="75"/>
      <c r="B25" s="76"/>
      <c r="C25" s="77"/>
      <c r="D25" s="78"/>
      <c r="E25" s="79"/>
    </row>
    <row r="26" spans="1:5" ht="16.5" thickBot="1">
      <c r="A26" s="64"/>
      <c r="B26" s="66"/>
      <c r="C26" s="67"/>
      <c r="D26" s="68"/>
      <c r="E26" s="50"/>
    </row>
    <row r="27" spans="1:5" ht="12.75">
      <c r="A27" s="118"/>
      <c r="B27" s="120"/>
      <c r="C27" s="120"/>
      <c r="D27" s="131"/>
      <c r="E27" s="134"/>
    </row>
    <row r="28" spans="1:5" ht="12.75">
      <c r="A28" s="124"/>
      <c r="B28" s="125"/>
      <c r="C28" s="125"/>
      <c r="D28" s="132"/>
      <c r="E28" s="135"/>
    </row>
    <row r="29" spans="1:5" ht="13.5" thickBot="1">
      <c r="A29" s="119"/>
      <c r="B29" s="121"/>
      <c r="C29" s="125"/>
      <c r="D29" s="133"/>
      <c r="E29" s="136"/>
    </row>
    <row r="30" spans="1:5" ht="16.5" thickBot="1">
      <c r="A30" s="64"/>
      <c r="B30" s="66"/>
      <c r="C30" s="67"/>
      <c r="D30" s="68"/>
      <c r="E30" s="50"/>
    </row>
    <row r="31" spans="1:5" ht="16.5" thickBot="1">
      <c r="A31" s="64"/>
      <c r="B31" s="66"/>
      <c r="C31" s="67"/>
      <c r="D31" s="68"/>
      <c r="E31" s="50"/>
    </row>
    <row r="32" spans="1:5" ht="16.5" thickBot="1">
      <c r="A32" s="64"/>
      <c r="B32" s="66"/>
      <c r="C32" s="67"/>
      <c r="D32" s="68"/>
      <c r="E32" s="50"/>
    </row>
    <row r="33" spans="1:5" ht="16.5" thickBot="1">
      <c r="A33" s="64"/>
      <c r="B33" s="66"/>
      <c r="C33" s="67"/>
      <c r="D33" s="68"/>
      <c r="E33" s="50"/>
    </row>
  </sheetData>
  <sheetProtection/>
  <mergeCells count="34">
    <mergeCell ref="E19:E21"/>
    <mergeCell ref="A27:A29"/>
    <mergeCell ref="B27:B29"/>
    <mergeCell ref="C27:C29"/>
    <mergeCell ref="D27:D29"/>
    <mergeCell ref="E27:E29"/>
    <mergeCell ref="A19:A21"/>
    <mergeCell ref="B19:B21"/>
    <mergeCell ref="C19:C21"/>
    <mergeCell ref="D19:D21"/>
    <mergeCell ref="E12:E13"/>
    <mergeCell ref="A14:A16"/>
    <mergeCell ref="B14:B16"/>
    <mergeCell ref="C14:C16"/>
    <mergeCell ref="D14:D16"/>
    <mergeCell ref="E5:E6"/>
    <mergeCell ref="E7:E8"/>
    <mergeCell ref="E9:E10"/>
    <mergeCell ref="E14:E16"/>
    <mergeCell ref="A9:A10"/>
    <mergeCell ref="B9:B10"/>
    <mergeCell ref="C9:C10"/>
    <mergeCell ref="D9:D10"/>
    <mergeCell ref="A12:A13"/>
    <mergeCell ref="B12:B13"/>
    <mergeCell ref="D12:D13"/>
    <mergeCell ref="A5:A6"/>
    <mergeCell ref="B5:B6"/>
    <mergeCell ref="C5:C6"/>
    <mergeCell ref="D5:D6"/>
    <mergeCell ref="A7:A8"/>
    <mergeCell ref="B7:B8"/>
    <mergeCell ref="C7:C8"/>
    <mergeCell ref="D7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525"/>
  <sheetViews>
    <sheetView zoomScalePageLayoutView="0" workbookViewId="0" topLeftCell="A29">
      <selection activeCell="B34" sqref="B34:B35"/>
    </sheetView>
  </sheetViews>
  <sheetFormatPr defaultColWidth="9.00390625" defaultRowHeight="12.75"/>
  <cols>
    <col min="1" max="1" width="26.375" style="0" customWidth="1"/>
    <col min="2" max="2" width="17.75390625" style="0" customWidth="1"/>
    <col min="3" max="3" width="95.00390625" style="0" customWidth="1"/>
    <col min="4" max="4" width="16.75390625" style="0" customWidth="1"/>
    <col min="5" max="5" width="20.625" style="0" customWidth="1"/>
    <col min="6" max="6" width="23.375" style="0" customWidth="1"/>
    <col min="7" max="7" width="16.875" style="0" customWidth="1"/>
    <col min="8" max="8" width="20.875" style="0" customWidth="1"/>
    <col min="9" max="9" width="18.125" style="0" customWidth="1"/>
  </cols>
  <sheetData>
    <row r="1" spans="1:3" ht="12.75">
      <c r="A1" s="27" t="s">
        <v>259</v>
      </c>
      <c r="B1" s="28"/>
      <c r="C1" s="28"/>
    </row>
    <row r="3" ht="15.75">
      <c r="A3" s="29" t="s">
        <v>260</v>
      </c>
    </row>
    <row r="4" spans="1:6" ht="31.5">
      <c r="A4" s="30" t="s">
        <v>261</v>
      </c>
      <c r="B4" s="30" t="s">
        <v>262</v>
      </c>
      <c r="C4" s="30" t="s">
        <v>263</v>
      </c>
      <c r="D4" s="30" t="s">
        <v>264</v>
      </c>
      <c r="E4" s="30" t="s">
        <v>265</v>
      </c>
      <c r="F4" s="30" t="s">
        <v>266</v>
      </c>
    </row>
    <row r="5" spans="1:7" ht="15.75">
      <c r="A5" s="84"/>
      <c r="B5" s="31" t="b">
        <v>0</v>
      </c>
      <c r="C5" s="31" t="b">
        <v>0</v>
      </c>
      <c r="D5" s="30" t="s">
        <v>439</v>
      </c>
      <c r="E5" s="30" t="s">
        <v>439</v>
      </c>
      <c r="F5" s="84"/>
      <c r="G5">
        <v>1</v>
      </c>
    </row>
    <row r="6" spans="1:7" ht="71.25">
      <c r="A6" s="47" t="s">
        <v>295</v>
      </c>
      <c r="B6" s="31" t="b">
        <v>0</v>
      </c>
      <c r="C6" s="31" t="b">
        <v>0</v>
      </c>
      <c r="D6" s="31" t="s">
        <v>343</v>
      </c>
      <c r="E6" s="31" t="s">
        <v>344</v>
      </c>
      <c r="F6" s="48" t="s">
        <v>319</v>
      </c>
      <c r="G6">
        <v>32</v>
      </c>
    </row>
    <row r="7" spans="1:7" ht="71.25">
      <c r="A7" s="47" t="s">
        <v>296</v>
      </c>
      <c r="B7" s="31" t="b">
        <v>0</v>
      </c>
      <c r="C7" s="31" t="b">
        <v>1</v>
      </c>
      <c r="D7" s="31" t="s">
        <v>345</v>
      </c>
      <c r="E7" s="31" t="s">
        <v>346</v>
      </c>
      <c r="F7" s="48" t="s">
        <v>320</v>
      </c>
      <c r="G7">
        <v>5</v>
      </c>
    </row>
    <row r="8" spans="1:7" ht="71.25">
      <c r="A8" s="47" t="s">
        <v>297</v>
      </c>
      <c r="B8" s="31" t="b">
        <v>0</v>
      </c>
      <c r="C8" s="31" t="b">
        <v>0</v>
      </c>
      <c r="D8" s="31" t="s">
        <v>347</v>
      </c>
      <c r="E8" s="31" t="s">
        <v>348</v>
      </c>
      <c r="F8" s="48" t="s">
        <v>321</v>
      </c>
      <c r="G8">
        <v>6</v>
      </c>
    </row>
    <row r="9" spans="1:7" ht="71.25">
      <c r="A9" s="47" t="s">
        <v>298</v>
      </c>
      <c r="B9" s="31" t="b">
        <v>0</v>
      </c>
      <c r="C9" s="31" t="b">
        <v>1</v>
      </c>
      <c r="D9" s="31" t="s">
        <v>349</v>
      </c>
      <c r="E9" s="31" t="s">
        <v>350</v>
      </c>
      <c r="F9" s="48" t="s">
        <v>322</v>
      </c>
      <c r="G9">
        <v>3</v>
      </c>
    </row>
    <row r="10" spans="1:7" ht="71.25">
      <c r="A10" s="47" t="s">
        <v>299</v>
      </c>
      <c r="B10" s="31" t="b">
        <v>0</v>
      </c>
      <c r="C10" s="31" t="b">
        <v>0</v>
      </c>
      <c r="D10" s="31" t="s">
        <v>352</v>
      </c>
      <c r="E10" s="31" t="s">
        <v>708</v>
      </c>
      <c r="F10" s="48" t="s">
        <v>323</v>
      </c>
      <c r="G10">
        <v>64</v>
      </c>
    </row>
    <row r="11" spans="1:7" ht="71.25">
      <c r="A11" s="47" t="s">
        <v>300</v>
      </c>
      <c r="B11" s="31" t="b">
        <v>0</v>
      </c>
      <c r="C11" s="31" t="b">
        <v>1</v>
      </c>
      <c r="D11" s="31" t="s">
        <v>353</v>
      </c>
      <c r="E11" s="31" t="s">
        <v>354</v>
      </c>
      <c r="F11" s="48" t="s">
        <v>324</v>
      </c>
      <c r="G11">
        <v>3</v>
      </c>
    </row>
    <row r="12" spans="1:7" ht="71.25">
      <c r="A12" s="47" t="s">
        <v>301</v>
      </c>
      <c r="B12" s="31" t="b">
        <v>0</v>
      </c>
      <c r="C12" s="31" t="b">
        <v>0</v>
      </c>
      <c r="D12" s="31" t="s">
        <v>355</v>
      </c>
      <c r="E12" s="31" t="s">
        <v>356</v>
      </c>
      <c r="F12" s="48" t="s">
        <v>325</v>
      </c>
      <c r="G12">
        <v>4</v>
      </c>
    </row>
    <row r="13" spans="1:7" ht="71.25">
      <c r="A13" s="47" t="s">
        <v>302</v>
      </c>
      <c r="B13" s="31" t="b">
        <v>0</v>
      </c>
      <c r="C13" s="31" t="b">
        <v>1</v>
      </c>
      <c r="D13" s="31" t="s">
        <v>357</v>
      </c>
      <c r="E13" s="31" t="s">
        <v>358</v>
      </c>
      <c r="F13" s="48" t="s">
        <v>326</v>
      </c>
      <c r="G13">
        <v>3</v>
      </c>
    </row>
    <row r="14" spans="1:7" ht="71.25">
      <c r="A14" s="47" t="s">
        <v>303</v>
      </c>
      <c r="B14" s="31" t="b">
        <v>0</v>
      </c>
      <c r="C14" s="31" t="b">
        <v>0</v>
      </c>
      <c r="D14" s="31" t="s">
        <v>359</v>
      </c>
      <c r="E14" s="31" t="s">
        <v>361</v>
      </c>
      <c r="F14" s="48" t="s">
        <v>327</v>
      </c>
      <c r="G14">
        <v>20</v>
      </c>
    </row>
    <row r="15" spans="1:7" ht="71.25">
      <c r="A15" s="104" t="s">
        <v>304</v>
      </c>
      <c r="B15" s="31" t="b">
        <v>0</v>
      </c>
      <c r="C15" s="105" t="b">
        <v>1</v>
      </c>
      <c r="D15" s="105" t="s">
        <v>718</v>
      </c>
      <c r="E15" s="105" t="s">
        <v>552</v>
      </c>
      <c r="F15" s="48" t="s">
        <v>328</v>
      </c>
      <c r="G15">
        <v>5</v>
      </c>
    </row>
    <row r="16" spans="1:7" ht="71.25">
      <c r="A16" s="47" t="s">
        <v>305</v>
      </c>
      <c r="B16" s="31" t="b">
        <v>0</v>
      </c>
      <c r="C16" s="31" t="b">
        <v>0</v>
      </c>
      <c r="D16" s="31" t="s">
        <v>553</v>
      </c>
      <c r="E16" s="31" t="s">
        <v>362</v>
      </c>
      <c r="F16" s="48" t="s">
        <v>329</v>
      </c>
      <c r="G16">
        <v>10</v>
      </c>
    </row>
    <row r="17" spans="1:7" ht="71.25">
      <c r="A17" s="47" t="s">
        <v>306</v>
      </c>
      <c r="B17" s="31" t="b">
        <v>0</v>
      </c>
      <c r="C17" s="31" t="b">
        <v>1</v>
      </c>
      <c r="D17" s="31" t="s">
        <v>363</v>
      </c>
      <c r="E17" s="31" t="s">
        <v>364</v>
      </c>
      <c r="F17" s="48" t="s">
        <v>330</v>
      </c>
      <c r="G17">
        <v>5</v>
      </c>
    </row>
    <row r="18" spans="1:7" ht="71.25">
      <c r="A18" s="47" t="s">
        <v>307</v>
      </c>
      <c r="B18" s="31" t="b">
        <v>0</v>
      </c>
      <c r="C18" s="31" t="b">
        <v>0</v>
      </c>
      <c r="D18" s="31" t="s">
        <v>365</v>
      </c>
      <c r="E18" s="31" t="s">
        <v>366</v>
      </c>
      <c r="F18" s="48" t="s">
        <v>331</v>
      </c>
      <c r="G18">
        <v>8</v>
      </c>
    </row>
    <row r="19" spans="1:7" ht="71.25">
      <c r="A19" s="47" t="s">
        <v>308</v>
      </c>
      <c r="B19" s="31" t="b">
        <v>0</v>
      </c>
      <c r="C19" s="31" t="b">
        <v>1</v>
      </c>
      <c r="D19" s="31" t="s">
        <v>367</v>
      </c>
      <c r="E19" s="31" t="s">
        <v>368</v>
      </c>
      <c r="F19" s="48" t="s">
        <v>332</v>
      </c>
      <c r="G19">
        <v>5</v>
      </c>
    </row>
    <row r="20" spans="1:7" ht="71.25">
      <c r="A20" s="47" t="s">
        <v>309</v>
      </c>
      <c r="B20" s="31" t="b">
        <v>0</v>
      </c>
      <c r="C20" s="31" t="b">
        <v>0</v>
      </c>
      <c r="D20" s="31" t="s">
        <v>369</v>
      </c>
      <c r="E20" s="31" t="s">
        <v>749</v>
      </c>
      <c r="F20" s="48" t="s">
        <v>333</v>
      </c>
      <c r="G20">
        <v>116</v>
      </c>
    </row>
    <row r="21" spans="1:7" ht="71.25">
      <c r="A21" s="47" t="s">
        <v>310</v>
      </c>
      <c r="B21" s="31" t="b">
        <v>0</v>
      </c>
      <c r="C21" s="31" t="b">
        <v>1</v>
      </c>
      <c r="D21" s="31" t="s">
        <v>371</v>
      </c>
      <c r="E21" s="31" t="s">
        <v>372</v>
      </c>
      <c r="F21" s="48" t="s">
        <v>334</v>
      </c>
      <c r="G21">
        <v>3</v>
      </c>
    </row>
    <row r="22" spans="1:7" ht="71.25">
      <c r="A22" s="47" t="s">
        <v>311</v>
      </c>
      <c r="B22" s="31" t="b">
        <v>0</v>
      </c>
      <c r="C22" s="31" t="b">
        <v>0</v>
      </c>
      <c r="D22" s="31" t="s">
        <v>373</v>
      </c>
      <c r="E22" s="31" t="s">
        <v>374</v>
      </c>
      <c r="F22" s="48" t="s">
        <v>335</v>
      </c>
      <c r="G22">
        <v>32</v>
      </c>
    </row>
    <row r="23" spans="1:7" ht="71.25">
      <c r="A23" s="47" t="s">
        <v>312</v>
      </c>
      <c r="B23" s="31" t="b">
        <v>0</v>
      </c>
      <c r="C23" s="31" t="b">
        <v>1</v>
      </c>
      <c r="D23" s="31" t="s">
        <v>375</v>
      </c>
      <c r="E23" s="31" t="s">
        <v>376</v>
      </c>
      <c r="F23" s="48" t="s">
        <v>336</v>
      </c>
      <c r="G23">
        <v>3</v>
      </c>
    </row>
    <row r="24" spans="1:7" ht="71.25">
      <c r="A24" s="47" t="s">
        <v>313</v>
      </c>
      <c r="B24" s="31" t="b">
        <v>0</v>
      </c>
      <c r="C24" s="31" t="b">
        <v>0</v>
      </c>
      <c r="D24" s="31" t="s">
        <v>377</v>
      </c>
      <c r="E24" s="31" t="s">
        <v>379</v>
      </c>
      <c r="F24" s="48" t="s">
        <v>337</v>
      </c>
      <c r="G24">
        <v>12</v>
      </c>
    </row>
    <row r="25" spans="1:7" ht="71.25">
      <c r="A25" s="47" t="s">
        <v>314</v>
      </c>
      <c r="B25" s="31" t="b">
        <v>0</v>
      </c>
      <c r="C25" s="31" t="b">
        <v>1</v>
      </c>
      <c r="D25" s="49" t="s">
        <v>378</v>
      </c>
      <c r="E25" s="49" t="s">
        <v>380</v>
      </c>
      <c r="F25" s="48" t="s">
        <v>338</v>
      </c>
      <c r="G25">
        <v>3</v>
      </c>
    </row>
    <row r="26" spans="1:7" ht="71.25">
      <c r="A26" s="47" t="s">
        <v>315</v>
      </c>
      <c r="B26" s="31" t="b">
        <v>0</v>
      </c>
      <c r="C26" s="31" t="b">
        <v>0</v>
      </c>
      <c r="D26" s="49" t="s">
        <v>381</v>
      </c>
      <c r="E26" s="49" t="s">
        <v>382</v>
      </c>
      <c r="F26" s="48" t="s">
        <v>339</v>
      </c>
      <c r="G26">
        <v>2</v>
      </c>
    </row>
    <row r="27" spans="1:7" ht="71.25">
      <c r="A27" s="47" t="s">
        <v>316</v>
      </c>
      <c r="B27" s="31" t="b">
        <v>0</v>
      </c>
      <c r="C27" s="31" t="b">
        <v>1</v>
      </c>
      <c r="D27" s="49" t="s">
        <v>383</v>
      </c>
      <c r="E27" s="49" t="s">
        <v>384</v>
      </c>
      <c r="F27" s="48" t="s">
        <v>340</v>
      </c>
      <c r="G27">
        <v>3</v>
      </c>
    </row>
    <row r="28" spans="1:7" ht="71.25">
      <c r="A28" s="47" t="s">
        <v>317</v>
      </c>
      <c r="B28" s="31" t="b">
        <v>0</v>
      </c>
      <c r="C28" s="31" t="b">
        <v>0</v>
      </c>
      <c r="D28" s="49" t="s">
        <v>385</v>
      </c>
      <c r="E28" s="49" t="s">
        <v>386</v>
      </c>
      <c r="F28" s="48" t="s">
        <v>341</v>
      </c>
      <c r="G28">
        <v>4</v>
      </c>
    </row>
    <row r="29" spans="1:7" ht="71.25">
      <c r="A29" s="47" t="s">
        <v>318</v>
      </c>
      <c r="B29" s="31" t="b">
        <v>0</v>
      </c>
      <c r="C29" s="31" t="b">
        <v>1</v>
      </c>
      <c r="D29" s="49" t="s">
        <v>387</v>
      </c>
      <c r="E29" s="49" t="s">
        <v>388</v>
      </c>
      <c r="F29" s="48" t="s">
        <v>342</v>
      </c>
      <c r="G29">
        <v>5</v>
      </c>
    </row>
    <row r="31" ht="12.75">
      <c r="A31" t="s">
        <v>267</v>
      </c>
    </row>
    <row r="34" ht="12.75">
      <c r="B34" s="74" t="s">
        <v>851</v>
      </c>
    </row>
    <row r="35" ht="12.75">
      <c r="B35" s="74" t="s">
        <v>850</v>
      </c>
    </row>
    <row r="39" spans="1:8" ht="15.75" thickBot="1">
      <c r="A39" s="89">
        <f>ROW()-38</f>
        <v>1</v>
      </c>
      <c r="B39" s="89" t="s">
        <v>439</v>
      </c>
      <c r="C39" s="89" t="str">
        <f>CONCATENATE(D39,"\",E39)&amp;IF(LEN(F39)&gt;0,"\"&amp;F39,"")&amp;IF(LEN(G39)&gt;0,"\"&amp;G39,"")&amp;IF(LEN(H39)&gt;0,"\"&amp;H39,"")&amp;IF(LEN(I39)&gt;0,"\"&amp;I39,"")&amp;IF(LEN(J39)&gt;0,"\"&amp;J39,"")</f>
        <v>ПрилБаланс\ОКЕИ</v>
      </c>
      <c r="D39" s="93" t="s">
        <v>658</v>
      </c>
      <c r="E39" s="93" t="s">
        <v>424</v>
      </c>
      <c r="F39" s="89"/>
      <c r="G39" s="89"/>
      <c r="H39" s="89"/>
    </row>
    <row r="40" spans="1:8" ht="15.75" thickBot="1">
      <c r="A40" s="89">
        <f aca="true" t="shared" si="0" ref="A40:A103">ROW()-38</f>
        <v>2</v>
      </c>
      <c r="B40" s="89" t="s">
        <v>343</v>
      </c>
      <c r="C40" s="89" t="str">
        <f aca="true" t="shared" si="1" ref="C40:C103">CONCATENATE(D40,"\",E40)&amp;IF(LEN(F40)&gt;0,"\"&amp;F40,"")&amp;IF(LEN(G40)&gt;0,"\"&amp;G40,"")&amp;IF(LEN(H40)&gt;0,"\"&amp;H40,"")&amp;IF(LEN(I40)&gt;0,"\"&amp;I40,"")&amp;IF(LEN(J40)&gt;0,"\"&amp;J40,"")</f>
        <v>ПрилБаланс\НематАкт\ОбъектИнтеллект\СумНач</v>
      </c>
      <c r="D40" s="93" t="s">
        <v>658</v>
      </c>
      <c r="E40" s="93" t="s">
        <v>659</v>
      </c>
      <c r="F40" s="93" t="s">
        <v>678</v>
      </c>
      <c r="G40" s="94" t="s">
        <v>673</v>
      </c>
      <c r="H40" s="89"/>
    </row>
    <row r="41" spans="1:8" ht="15.75" thickBot="1">
      <c r="A41" s="89">
        <f t="shared" si="0"/>
        <v>3</v>
      </c>
      <c r="B41" s="89" t="s">
        <v>442</v>
      </c>
      <c r="C41" s="89" t="str">
        <f t="shared" si="1"/>
        <v>ПрилБаланс\НематАкт\ОбъектИнтеллект\Увелич</v>
      </c>
      <c r="D41" s="93" t="s">
        <v>658</v>
      </c>
      <c r="E41" s="93" t="s">
        <v>659</v>
      </c>
      <c r="F41" s="93" t="s">
        <v>678</v>
      </c>
      <c r="G41" s="95" t="s">
        <v>674</v>
      </c>
      <c r="H41" s="89"/>
    </row>
    <row r="42" spans="1:8" ht="15.75" thickBot="1">
      <c r="A42" s="89">
        <f t="shared" si="0"/>
        <v>4</v>
      </c>
      <c r="B42" s="89" t="s">
        <v>443</v>
      </c>
      <c r="C42" s="89" t="str">
        <f t="shared" si="1"/>
        <v>ПрилБаланс\НематАкт\ОбъектИнтеллект\Уменьш</v>
      </c>
      <c r="D42" s="93" t="s">
        <v>658</v>
      </c>
      <c r="E42" s="93" t="s">
        <v>659</v>
      </c>
      <c r="F42" s="93" t="s">
        <v>678</v>
      </c>
      <c r="G42" s="95" t="s">
        <v>675</v>
      </c>
      <c r="H42" s="89"/>
    </row>
    <row r="43" spans="1:8" ht="15.75" thickBot="1">
      <c r="A43" s="89">
        <f t="shared" si="0"/>
        <v>5</v>
      </c>
      <c r="B43" s="89" t="s">
        <v>444</v>
      </c>
      <c r="C43" s="89" t="str">
        <f t="shared" si="1"/>
        <v>ПрилБаланс\НематАкт\ОбъектИнтеллект\СумКон</v>
      </c>
      <c r="D43" s="93" t="s">
        <v>658</v>
      </c>
      <c r="E43" s="93" t="s">
        <v>659</v>
      </c>
      <c r="F43" s="93" t="s">
        <v>678</v>
      </c>
      <c r="G43" s="95" t="s">
        <v>676</v>
      </c>
      <c r="H43" s="89"/>
    </row>
    <row r="44" spans="1:9" ht="15.75" thickBot="1">
      <c r="A44" s="89">
        <f t="shared" si="0"/>
        <v>6</v>
      </c>
      <c r="B44" s="89" t="s">
        <v>445</v>
      </c>
      <c r="C44" s="89" t="str">
        <f t="shared" si="1"/>
        <v>ПрилБаланс\НематАкт\ОбъектИнтеллект\ПатентОбл\СумНач</v>
      </c>
      <c r="D44" s="93" t="s">
        <v>658</v>
      </c>
      <c r="E44" s="93" t="s">
        <v>659</v>
      </c>
      <c r="F44" s="93" t="s">
        <v>678</v>
      </c>
      <c r="G44" s="94" t="s">
        <v>679</v>
      </c>
      <c r="H44" s="94" t="s">
        <v>673</v>
      </c>
      <c r="I44" s="86"/>
    </row>
    <row r="45" spans="1:9" ht="15.75" thickBot="1">
      <c r="A45" s="89">
        <f t="shared" si="0"/>
        <v>7</v>
      </c>
      <c r="B45" s="89" t="s">
        <v>446</v>
      </c>
      <c r="C45" s="89" t="str">
        <f t="shared" si="1"/>
        <v>ПрилБаланс\НематАкт\ОбъектИнтеллект\ПатентОбл\Увелич</v>
      </c>
      <c r="D45" s="93" t="s">
        <v>658</v>
      </c>
      <c r="E45" s="93" t="s">
        <v>659</v>
      </c>
      <c r="F45" s="93" t="s">
        <v>678</v>
      </c>
      <c r="G45" s="94" t="s">
        <v>679</v>
      </c>
      <c r="H45" s="95" t="s">
        <v>674</v>
      </c>
      <c r="I45" s="87"/>
    </row>
    <row r="46" spans="1:9" ht="15.75" thickBot="1">
      <c r="A46" s="89">
        <f t="shared" si="0"/>
        <v>8</v>
      </c>
      <c r="B46" s="89" t="s">
        <v>447</v>
      </c>
      <c r="C46" s="89" t="str">
        <f t="shared" si="1"/>
        <v>ПрилБаланс\НематАкт\ОбъектИнтеллект\ПатентОбл\Уменьш</v>
      </c>
      <c r="D46" s="93" t="s">
        <v>658</v>
      </c>
      <c r="E46" s="93" t="s">
        <v>659</v>
      </c>
      <c r="F46" s="93" t="s">
        <v>678</v>
      </c>
      <c r="G46" s="94" t="s">
        <v>679</v>
      </c>
      <c r="H46" s="95" t="s">
        <v>675</v>
      </c>
      <c r="I46" s="87"/>
    </row>
    <row r="47" spans="1:9" ht="15.75" thickBot="1">
      <c r="A47" s="89">
        <f t="shared" si="0"/>
        <v>9</v>
      </c>
      <c r="B47" s="89" t="s">
        <v>448</v>
      </c>
      <c r="C47" s="89" t="str">
        <f t="shared" si="1"/>
        <v>ПрилБаланс\НематАкт\ОбъектИнтеллект\ПатентОбл\СумКон</v>
      </c>
      <c r="D47" s="93" t="s">
        <v>658</v>
      </c>
      <c r="E47" s="93" t="s">
        <v>659</v>
      </c>
      <c r="F47" s="93" t="s">
        <v>678</v>
      </c>
      <c r="G47" s="94" t="s">
        <v>679</v>
      </c>
      <c r="H47" s="95" t="s">
        <v>676</v>
      </c>
      <c r="I47" s="87"/>
    </row>
    <row r="48" spans="1:9" ht="15.75" thickBot="1">
      <c r="A48" s="89">
        <f t="shared" si="0"/>
        <v>10</v>
      </c>
      <c r="B48" s="89" t="s">
        <v>449</v>
      </c>
      <c r="C48" s="89" t="str">
        <f t="shared" si="1"/>
        <v>ПрилБаланс\НематАкт\ОбъектИнтеллект\ПравооблПОБД\СумНач</v>
      </c>
      <c r="D48" s="93" t="s">
        <v>658</v>
      </c>
      <c r="E48" s="93" t="s">
        <v>659</v>
      </c>
      <c r="F48" s="93" t="s">
        <v>678</v>
      </c>
      <c r="G48" s="95" t="s">
        <v>680</v>
      </c>
      <c r="H48" s="94" t="s">
        <v>673</v>
      </c>
      <c r="I48" s="87"/>
    </row>
    <row r="49" spans="1:8" ht="15.75" thickBot="1">
      <c r="A49" s="89">
        <f t="shared" si="0"/>
        <v>11</v>
      </c>
      <c r="B49" s="89" t="s">
        <v>450</v>
      </c>
      <c r="C49" s="89" t="str">
        <f t="shared" si="1"/>
        <v>ПрилБаланс\НематАкт\ОбъектИнтеллект\ПравооблПОБД\Увелич</v>
      </c>
      <c r="D49" s="93" t="s">
        <v>658</v>
      </c>
      <c r="E49" s="93" t="s">
        <v>659</v>
      </c>
      <c r="F49" s="93" t="s">
        <v>678</v>
      </c>
      <c r="G49" s="95" t="s">
        <v>680</v>
      </c>
      <c r="H49" s="95" t="s">
        <v>674</v>
      </c>
    </row>
    <row r="50" spans="1:8" ht="15.75" thickBot="1">
      <c r="A50" s="89">
        <f t="shared" si="0"/>
        <v>12</v>
      </c>
      <c r="B50" s="89" t="s">
        <v>451</v>
      </c>
      <c r="C50" s="89" t="str">
        <f t="shared" si="1"/>
        <v>ПрилБаланс\НематАкт\ОбъектИнтеллект\ПравооблПОБД\Уменьш</v>
      </c>
      <c r="D50" s="93" t="s">
        <v>658</v>
      </c>
      <c r="E50" s="93" t="s">
        <v>659</v>
      </c>
      <c r="F50" s="93" t="s">
        <v>678</v>
      </c>
      <c r="G50" s="95" t="s">
        <v>680</v>
      </c>
      <c r="H50" s="95" t="s">
        <v>675</v>
      </c>
    </row>
    <row r="51" spans="1:8" ht="15.75" thickBot="1">
      <c r="A51" s="89">
        <f t="shared" si="0"/>
        <v>13</v>
      </c>
      <c r="B51" s="89" t="s">
        <v>452</v>
      </c>
      <c r="C51" s="89" t="str">
        <f t="shared" si="1"/>
        <v>ПрилБаланс\НематАкт\ОбъектИнтеллект\ПравооблПОБД\СумКон</v>
      </c>
      <c r="D51" s="93" t="s">
        <v>658</v>
      </c>
      <c r="E51" s="93" t="s">
        <v>659</v>
      </c>
      <c r="F51" s="93" t="s">
        <v>678</v>
      </c>
      <c r="G51" s="95" t="s">
        <v>680</v>
      </c>
      <c r="H51" s="95" t="s">
        <v>676</v>
      </c>
    </row>
    <row r="52" spans="1:8" ht="15.75" thickBot="1">
      <c r="A52" s="89">
        <f t="shared" si="0"/>
        <v>14</v>
      </c>
      <c r="B52" s="89" t="s">
        <v>453</v>
      </c>
      <c r="C52" s="89" t="str">
        <f t="shared" si="1"/>
        <v>ПрилБаланс\НематАкт\ОбъектИнтеллект\ПравооблТИМ\СумНач</v>
      </c>
      <c r="D52" s="93" t="s">
        <v>658</v>
      </c>
      <c r="E52" s="93" t="s">
        <v>659</v>
      </c>
      <c r="F52" s="93" t="s">
        <v>678</v>
      </c>
      <c r="G52" s="95" t="s">
        <v>681</v>
      </c>
      <c r="H52" s="94" t="s">
        <v>673</v>
      </c>
    </row>
    <row r="53" spans="1:8" ht="15.75" thickBot="1">
      <c r="A53" s="89">
        <f t="shared" si="0"/>
        <v>15</v>
      </c>
      <c r="B53" s="89" t="s">
        <v>454</v>
      </c>
      <c r="C53" s="89" t="str">
        <f t="shared" si="1"/>
        <v>ПрилБаланс\НематАкт\ОбъектИнтеллект\ПравооблТИМ\Увелич</v>
      </c>
      <c r="D53" s="93" t="s">
        <v>658</v>
      </c>
      <c r="E53" s="93" t="s">
        <v>659</v>
      </c>
      <c r="F53" s="93" t="s">
        <v>678</v>
      </c>
      <c r="G53" s="95" t="s">
        <v>681</v>
      </c>
      <c r="H53" s="95" t="s">
        <v>674</v>
      </c>
    </row>
    <row r="54" spans="1:8" ht="15.75" thickBot="1">
      <c r="A54" s="89">
        <f t="shared" si="0"/>
        <v>16</v>
      </c>
      <c r="B54" s="89" t="s">
        <v>455</v>
      </c>
      <c r="C54" s="89" t="str">
        <f t="shared" si="1"/>
        <v>ПрилБаланс\НематАкт\ОбъектИнтеллект\ПравооблТИМ\Уменьш</v>
      </c>
      <c r="D54" s="93" t="s">
        <v>658</v>
      </c>
      <c r="E54" s="93" t="s">
        <v>659</v>
      </c>
      <c r="F54" s="93" t="s">
        <v>678</v>
      </c>
      <c r="G54" s="95" t="s">
        <v>681</v>
      </c>
      <c r="H54" s="95" t="s">
        <v>675</v>
      </c>
    </row>
    <row r="55" spans="1:8" ht="15.75" thickBot="1">
      <c r="A55" s="89">
        <f t="shared" si="0"/>
        <v>17</v>
      </c>
      <c r="B55" s="89" t="s">
        <v>456</v>
      </c>
      <c r="C55" s="89" t="str">
        <f t="shared" si="1"/>
        <v>ПрилБаланс\НематАкт\ОбъектИнтеллект\ПравооблТИМ\СумКон</v>
      </c>
      <c r="D55" s="93" t="s">
        <v>658</v>
      </c>
      <c r="E55" s="93" t="s">
        <v>659</v>
      </c>
      <c r="F55" s="93" t="s">
        <v>678</v>
      </c>
      <c r="G55" s="95" t="s">
        <v>681</v>
      </c>
      <c r="H55" s="95" t="s">
        <v>676</v>
      </c>
    </row>
    <row r="56" spans="1:8" ht="15.75" thickBot="1">
      <c r="A56" s="89">
        <f t="shared" si="0"/>
        <v>18</v>
      </c>
      <c r="B56" s="89" t="s">
        <v>457</v>
      </c>
      <c r="C56" s="89" t="str">
        <f t="shared" si="1"/>
        <v>ПрилБаланс\НематАкт\ОбъектИнтеллект\ТоварЗнак\СумНач</v>
      </c>
      <c r="D56" s="93" t="s">
        <v>658</v>
      </c>
      <c r="E56" s="93" t="s">
        <v>659</v>
      </c>
      <c r="F56" s="93" t="s">
        <v>678</v>
      </c>
      <c r="G56" s="95" t="s">
        <v>682</v>
      </c>
      <c r="H56" s="94" t="s">
        <v>673</v>
      </c>
    </row>
    <row r="57" spans="1:8" ht="15.75" thickBot="1">
      <c r="A57" s="89">
        <f t="shared" si="0"/>
        <v>19</v>
      </c>
      <c r="B57" s="89" t="s">
        <v>458</v>
      </c>
      <c r="C57" s="89" t="str">
        <f t="shared" si="1"/>
        <v>ПрилБаланс\НематАкт\ОбъектИнтеллект\ТоварЗнак\Увелич</v>
      </c>
      <c r="D57" s="93" t="s">
        <v>658</v>
      </c>
      <c r="E57" s="93" t="s">
        <v>659</v>
      </c>
      <c r="F57" s="93" t="s">
        <v>678</v>
      </c>
      <c r="G57" s="95" t="s">
        <v>682</v>
      </c>
      <c r="H57" s="95" t="s">
        <v>674</v>
      </c>
    </row>
    <row r="58" spans="1:8" ht="15.75" thickBot="1">
      <c r="A58" s="89">
        <f t="shared" si="0"/>
        <v>20</v>
      </c>
      <c r="B58" s="89" t="s">
        <v>459</v>
      </c>
      <c r="C58" s="89" t="str">
        <f t="shared" si="1"/>
        <v>ПрилБаланс\НематАкт\ОбъектИнтеллект\ТоварЗнак\Уменьш</v>
      </c>
      <c r="D58" s="93" t="s">
        <v>658</v>
      </c>
      <c r="E58" s="93" t="s">
        <v>659</v>
      </c>
      <c r="F58" s="93" t="s">
        <v>678</v>
      </c>
      <c r="G58" s="95" t="s">
        <v>682</v>
      </c>
      <c r="H58" s="95" t="s">
        <v>675</v>
      </c>
    </row>
    <row r="59" spans="1:8" ht="15.75" thickBot="1">
      <c r="A59" s="89">
        <f t="shared" si="0"/>
        <v>21</v>
      </c>
      <c r="B59" s="89" t="s">
        <v>460</v>
      </c>
      <c r="C59" s="89" t="str">
        <f t="shared" si="1"/>
        <v>ПрилБаланс\НематАкт\ОбъектИнтеллект\ТоварЗнак\СумКон</v>
      </c>
      <c r="D59" s="93" t="s">
        <v>658</v>
      </c>
      <c r="E59" s="93" t="s">
        <v>659</v>
      </c>
      <c r="F59" s="93" t="s">
        <v>678</v>
      </c>
      <c r="G59" s="95" t="s">
        <v>682</v>
      </c>
      <c r="H59" s="95" t="s">
        <v>676</v>
      </c>
    </row>
    <row r="60" spans="1:8" ht="15.75" thickBot="1">
      <c r="A60" s="89">
        <f t="shared" si="0"/>
        <v>22</v>
      </c>
      <c r="B60" s="89" t="s">
        <v>461</v>
      </c>
      <c r="C60" s="89" t="str">
        <f t="shared" si="1"/>
        <v>ПрилБаланс\НематАкт\ОбъектИнтеллект\ПатентСелек\СумНач</v>
      </c>
      <c r="D60" s="93" t="s">
        <v>658</v>
      </c>
      <c r="E60" s="93" t="s">
        <v>659</v>
      </c>
      <c r="F60" s="93" t="s">
        <v>678</v>
      </c>
      <c r="G60" s="93" t="s">
        <v>683</v>
      </c>
      <c r="H60" s="94" t="s">
        <v>673</v>
      </c>
    </row>
    <row r="61" spans="1:8" ht="15.75" thickBot="1">
      <c r="A61" s="89">
        <f t="shared" si="0"/>
        <v>23</v>
      </c>
      <c r="B61" s="89" t="s">
        <v>462</v>
      </c>
      <c r="C61" s="89" t="str">
        <f t="shared" si="1"/>
        <v>ПрилБаланс\НематАкт\ОбъектИнтеллект\ПатентСелек\Увелич</v>
      </c>
      <c r="D61" s="93" t="s">
        <v>658</v>
      </c>
      <c r="E61" s="93" t="s">
        <v>659</v>
      </c>
      <c r="F61" s="93" t="s">
        <v>678</v>
      </c>
      <c r="G61" s="93" t="s">
        <v>683</v>
      </c>
      <c r="H61" s="95" t="s">
        <v>674</v>
      </c>
    </row>
    <row r="62" spans="1:8" ht="15.75" thickBot="1">
      <c r="A62" s="89">
        <f t="shared" si="0"/>
        <v>24</v>
      </c>
      <c r="B62" s="89" t="s">
        <v>463</v>
      </c>
      <c r="C62" s="89" t="str">
        <f t="shared" si="1"/>
        <v>ПрилБаланс\НематАкт\ОбъектИнтеллект\ПатентСелек\Уменьш</v>
      </c>
      <c r="D62" s="93" t="s">
        <v>658</v>
      </c>
      <c r="E62" s="93" t="s">
        <v>659</v>
      </c>
      <c r="F62" s="93" t="s">
        <v>678</v>
      </c>
      <c r="G62" s="93" t="s">
        <v>683</v>
      </c>
      <c r="H62" s="95" t="s">
        <v>675</v>
      </c>
    </row>
    <row r="63" spans="1:8" ht="15.75" thickBot="1">
      <c r="A63" s="89">
        <f t="shared" si="0"/>
        <v>25</v>
      </c>
      <c r="B63" s="89" t="s">
        <v>464</v>
      </c>
      <c r="C63" s="89" t="str">
        <f t="shared" si="1"/>
        <v>ПрилБаланс\НематАкт\ОбъектИнтеллект\ПатентСелек\СумКон</v>
      </c>
      <c r="D63" s="93" t="s">
        <v>658</v>
      </c>
      <c r="E63" s="93" t="s">
        <v>659</v>
      </c>
      <c r="F63" s="93" t="s">
        <v>678</v>
      </c>
      <c r="G63" s="93" t="s">
        <v>683</v>
      </c>
      <c r="H63" s="95" t="s">
        <v>676</v>
      </c>
    </row>
    <row r="64" spans="1:8" ht="15.75" thickBot="1">
      <c r="A64" s="89">
        <f t="shared" si="0"/>
        <v>26</v>
      </c>
      <c r="B64" s="89" t="s">
        <v>465</v>
      </c>
      <c r="C64" s="89" t="str">
        <f t="shared" si="1"/>
        <v>ПрилБаланс\НематАкт\ОргРасходы\СумНач</v>
      </c>
      <c r="D64" s="93" t="s">
        <v>658</v>
      </c>
      <c r="E64" s="93" t="s">
        <v>659</v>
      </c>
      <c r="F64" s="93" t="s">
        <v>684</v>
      </c>
      <c r="G64" s="94" t="s">
        <v>673</v>
      </c>
      <c r="H64" s="89"/>
    </row>
    <row r="65" spans="1:8" ht="15.75" thickBot="1">
      <c r="A65" s="89">
        <f t="shared" si="0"/>
        <v>27</v>
      </c>
      <c r="B65" s="89" t="s">
        <v>466</v>
      </c>
      <c r="C65" s="89" t="str">
        <f t="shared" si="1"/>
        <v>ПрилБаланс\НематАкт\ОргРасходы\Увелич</v>
      </c>
      <c r="D65" s="93" t="s">
        <v>658</v>
      </c>
      <c r="E65" s="93" t="s">
        <v>659</v>
      </c>
      <c r="F65" s="93" t="s">
        <v>684</v>
      </c>
      <c r="G65" s="95" t="s">
        <v>674</v>
      </c>
      <c r="H65" s="89"/>
    </row>
    <row r="66" spans="1:8" ht="15.75" thickBot="1">
      <c r="A66" s="89">
        <f t="shared" si="0"/>
        <v>28</v>
      </c>
      <c r="B66" s="89" t="s">
        <v>467</v>
      </c>
      <c r="C66" s="89" t="str">
        <f t="shared" si="1"/>
        <v>ПрилБаланс\НематАкт\ОргРасходы\Уменьш</v>
      </c>
      <c r="D66" s="93" t="s">
        <v>658</v>
      </c>
      <c r="E66" s="93" t="s">
        <v>659</v>
      </c>
      <c r="F66" s="93" t="s">
        <v>684</v>
      </c>
      <c r="G66" s="95" t="s">
        <v>675</v>
      </c>
      <c r="H66" s="89"/>
    </row>
    <row r="67" spans="1:8" ht="15.75" thickBot="1">
      <c r="A67" s="89">
        <f t="shared" si="0"/>
        <v>29</v>
      </c>
      <c r="B67" s="89" t="s">
        <v>468</v>
      </c>
      <c r="C67" s="89" t="str">
        <f t="shared" si="1"/>
        <v>ПрилБаланс\НематАкт\ОргРасходы\СумКон</v>
      </c>
      <c r="D67" s="93" t="s">
        <v>658</v>
      </c>
      <c r="E67" s="93" t="s">
        <v>659</v>
      </c>
      <c r="F67" s="93" t="s">
        <v>684</v>
      </c>
      <c r="G67" s="95" t="s">
        <v>676</v>
      </c>
      <c r="H67" s="89"/>
    </row>
    <row r="68" spans="1:8" ht="15.75" thickBot="1">
      <c r="A68" s="89">
        <f t="shared" si="0"/>
        <v>30</v>
      </c>
      <c r="B68" s="89" t="s">
        <v>469</v>
      </c>
      <c r="C68" s="89" t="str">
        <f t="shared" si="1"/>
        <v>ПрилБаланс\НематАкт\РепутОрг\СумНач</v>
      </c>
      <c r="D68" s="93" t="s">
        <v>658</v>
      </c>
      <c r="E68" s="93" t="s">
        <v>659</v>
      </c>
      <c r="F68" s="93" t="s">
        <v>685</v>
      </c>
      <c r="G68" s="94" t="s">
        <v>673</v>
      </c>
      <c r="H68" s="89"/>
    </row>
    <row r="69" spans="1:8" ht="15.75" thickBot="1">
      <c r="A69" s="89">
        <f t="shared" si="0"/>
        <v>31</v>
      </c>
      <c r="B69" s="89" t="s">
        <v>470</v>
      </c>
      <c r="C69" s="89" t="str">
        <f t="shared" si="1"/>
        <v>ПрилБаланс\НематАкт\РепутОрг\Увелич</v>
      </c>
      <c r="D69" s="93" t="s">
        <v>658</v>
      </c>
      <c r="E69" s="93" t="s">
        <v>659</v>
      </c>
      <c r="F69" s="93" t="s">
        <v>685</v>
      </c>
      <c r="G69" s="95" t="s">
        <v>674</v>
      </c>
      <c r="H69" s="89"/>
    </row>
    <row r="70" spans="1:8" ht="15.75" thickBot="1">
      <c r="A70" s="89">
        <f t="shared" si="0"/>
        <v>32</v>
      </c>
      <c r="B70" s="89" t="s">
        <v>471</v>
      </c>
      <c r="C70" s="89" t="str">
        <f t="shared" si="1"/>
        <v>ПрилБаланс\НематАкт\РепутОрг\Уменьш</v>
      </c>
      <c r="D70" s="93" t="s">
        <v>658</v>
      </c>
      <c r="E70" s="93" t="s">
        <v>659</v>
      </c>
      <c r="F70" s="93" t="s">
        <v>685</v>
      </c>
      <c r="G70" s="95" t="s">
        <v>675</v>
      </c>
      <c r="H70" s="89"/>
    </row>
    <row r="71" spans="1:8" ht="15.75" thickBot="1">
      <c r="A71" s="89">
        <f t="shared" si="0"/>
        <v>33</v>
      </c>
      <c r="B71" s="89" t="s">
        <v>344</v>
      </c>
      <c r="C71" s="89" t="str">
        <f t="shared" si="1"/>
        <v>ПрилБаланс\НематАкт\РепутОрг\СумКон</v>
      </c>
      <c r="D71" s="93" t="s">
        <v>658</v>
      </c>
      <c r="E71" s="93" t="s">
        <v>659</v>
      </c>
      <c r="F71" s="93" t="s">
        <v>685</v>
      </c>
      <c r="G71" s="95" t="s">
        <v>676</v>
      </c>
      <c r="H71" s="89"/>
    </row>
    <row r="72" spans="1:8" ht="15.75" thickBot="1">
      <c r="A72" s="89">
        <f t="shared" si="0"/>
        <v>34</v>
      </c>
      <c r="B72" s="89" t="s">
        <v>345</v>
      </c>
      <c r="C72" s="89" t="str">
        <f t="shared" si="1"/>
        <v>ПрилБаланс\НематАкт\Прочие\!ВтчНаим\Наименование</v>
      </c>
      <c r="D72" s="93" t="s">
        <v>658</v>
      </c>
      <c r="E72" s="93" t="s">
        <v>659</v>
      </c>
      <c r="F72" s="89" t="s">
        <v>18</v>
      </c>
      <c r="G72" s="93" t="s">
        <v>671</v>
      </c>
      <c r="H72" s="95" t="s">
        <v>672</v>
      </c>
    </row>
    <row r="73" spans="1:8" ht="15.75" thickBot="1">
      <c r="A73" s="89">
        <f t="shared" si="0"/>
        <v>35</v>
      </c>
      <c r="B73" s="89" t="s">
        <v>766</v>
      </c>
      <c r="C73" s="89" t="str">
        <f t="shared" si="1"/>
        <v>ПрилБаланс\НематАкт\Прочие\!ВтчНаим\СумНач</v>
      </c>
      <c r="D73" s="93" t="s">
        <v>658</v>
      </c>
      <c r="E73" s="93" t="s">
        <v>659</v>
      </c>
      <c r="F73" s="89" t="s">
        <v>18</v>
      </c>
      <c r="G73" s="93" t="s">
        <v>671</v>
      </c>
      <c r="H73" s="94" t="s">
        <v>673</v>
      </c>
    </row>
    <row r="74" spans="1:8" ht="15.75" thickBot="1">
      <c r="A74" s="89">
        <f t="shared" si="0"/>
        <v>36</v>
      </c>
      <c r="B74" s="89" t="s">
        <v>767</v>
      </c>
      <c r="C74" s="89" t="str">
        <f t="shared" si="1"/>
        <v>ПрилБаланс\НематАкт\Прочие\!ВтчНаим\Увелич</v>
      </c>
      <c r="D74" s="93" t="s">
        <v>658</v>
      </c>
      <c r="E74" s="93" t="s">
        <v>659</v>
      </c>
      <c r="F74" s="89" t="s">
        <v>18</v>
      </c>
      <c r="G74" s="93" t="s">
        <v>671</v>
      </c>
      <c r="H74" s="95" t="s">
        <v>674</v>
      </c>
    </row>
    <row r="75" spans="1:8" ht="15.75" thickBot="1">
      <c r="A75" s="89">
        <f t="shared" si="0"/>
        <v>37</v>
      </c>
      <c r="B75" s="89" t="s">
        <v>768</v>
      </c>
      <c r="C75" s="89" t="str">
        <f t="shared" si="1"/>
        <v>ПрилБаланс\НематАкт\Прочие\!ВтчНаим\Уменьш</v>
      </c>
      <c r="D75" s="93" t="s">
        <v>658</v>
      </c>
      <c r="E75" s="93" t="s">
        <v>659</v>
      </c>
      <c r="F75" s="89" t="s">
        <v>18</v>
      </c>
      <c r="G75" s="93" t="s">
        <v>671</v>
      </c>
      <c r="H75" s="95" t="s">
        <v>675</v>
      </c>
    </row>
    <row r="76" spans="1:8" ht="15.75" thickBot="1">
      <c r="A76" s="89">
        <f t="shared" si="0"/>
        <v>38</v>
      </c>
      <c r="B76" s="89" t="s">
        <v>346</v>
      </c>
      <c r="C76" s="89" t="str">
        <f t="shared" si="1"/>
        <v>ПрилБаланс\НематАкт\Прочие\!ВтчНаим\СумКон</v>
      </c>
      <c r="D76" s="93" t="s">
        <v>658</v>
      </c>
      <c r="E76" s="93" t="s">
        <v>659</v>
      </c>
      <c r="F76" s="89" t="s">
        <v>18</v>
      </c>
      <c r="G76" s="93" t="s">
        <v>671</v>
      </c>
      <c r="H76" s="95" t="s">
        <v>676</v>
      </c>
    </row>
    <row r="77" spans="1:8" ht="15.75" thickBot="1">
      <c r="A77" s="89">
        <f t="shared" si="0"/>
        <v>39</v>
      </c>
      <c r="B77" s="89" t="s">
        <v>347</v>
      </c>
      <c r="C77" s="89" t="str">
        <f t="shared" si="1"/>
        <v>ПрилБаланс\НематАкт\Прочие\СумНач</v>
      </c>
      <c r="D77" s="93" t="s">
        <v>658</v>
      </c>
      <c r="E77" s="93" t="s">
        <v>659</v>
      </c>
      <c r="F77" s="89" t="s">
        <v>18</v>
      </c>
      <c r="G77" s="94" t="s">
        <v>673</v>
      </c>
      <c r="H77" s="89"/>
    </row>
    <row r="78" spans="1:8" ht="15.75" thickBot="1">
      <c r="A78" s="89">
        <f t="shared" si="0"/>
        <v>40</v>
      </c>
      <c r="B78" s="89" t="s">
        <v>472</v>
      </c>
      <c r="C78" s="89" t="str">
        <f t="shared" si="1"/>
        <v>ПрилБаланс\НематАкт\Прочие\Увелич</v>
      </c>
      <c r="D78" s="93" t="s">
        <v>658</v>
      </c>
      <c r="E78" s="93" t="s">
        <v>659</v>
      </c>
      <c r="F78" s="89" t="s">
        <v>18</v>
      </c>
      <c r="G78" s="95" t="s">
        <v>674</v>
      </c>
      <c r="H78" s="89"/>
    </row>
    <row r="79" spans="1:8" ht="15.75" thickBot="1">
      <c r="A79" s="89">
        <f t="shared" si="0"/>
        <v>41</v>
      </c>
      <c r="B79" s="89" t="s">
        <v>473</v>
      </c>
      <c r="C79" s="89" t="str">
        <f t="shared" si="1"/>
        <v>ПрилБаланс\НематАкт\Прочие\Уменьш</v>
      </c>
      <c r="D79" s="93" t="s">
        <v>658</v>
      </c>
      <c r="E79" s="93" t="s">
        <v>659</v>
      </c>
      <c r="F79" s="89" t="s">
        <v>18</v>
      </c>
      <c r="G79" s="95" t="s">
        <v>675</v>
      </c>
      <c r="H79" s="89"/>
    </row>
    <row r="80" spans="1:8" ht="15.75" thickBot="1">
      <c r="A80" s="89">
        <f t="shared" si="0"/>
        <v>42</v>
      </c>
      <c r="B80" s="89" t="s">
        <v>474</v>
      </c>
      <c r="C80" s="89" t="str">
        <f t="shared" si="1"/>
        <v>ПрилБаланс\НематАкт\Прочие\СумКон</v>
      </c>
      <c r="D80" s="93" t="s">
        <v>658</v>
      </c>
      <c r="E80" s="93" t="s">
        <v>659</v>
      </c>
      <c r="F80" s="89" t="s">
        <v>18</v>
      </c>
      <c r="G80" s="95" t="s">
        <v>676</v>
      </c>
      <c r="H80" s="96"/>
    </row>
    <row r="81" spans="1:8" ht="15.75" thickBot="1">
      <c r="A81" s="89">
        <f t="shared" si="0"/>
        <v>43</v>
      </c>
      <c r="B81" s="89" t="s">
        <v>475</v>
      </c>
      <c r="C81" s="89" t="str">
        <f t="shared" si="1"/>
        <v>ПрилБаланс\НематАкт\Амортизация\СумНач</v>
      </c>
      <c r="D81" s="93" t="s">
        <v>658</v>
      </c>
      <c r="E81" s="93" t="s">
        <v>659</v>
      </c>
      <c r="F81" s="85" t="s">
        <v>52</v>
      </c>
      <c r="G81" s="94" t="s">
        <v>673</v>
      </c>
      <c r="H81" s="89"/>
    </row>
    <row r="82" spans="1:8" ht="15.75" thickBot="1">
      <c r="A82" s="89">
        <f t="shared" si="0"/>
        <v>44</v>
      </c>
      <c r="B82" s="89" t="s">
        <v>348</v>
      </c>
      <c r="C82" s="89" t="str">
        <f t="shared" si="1"/>
        <v>ПрилБаланс\НематАкт\Амортизация\СумКон</v>
      </c>
      <c r="D82" s="93" t="s">
        <v>658</v>
      </c>
      <c r="E82" s="93" t="s">
        <v>659</v>
      </c>
      <c r="F82" s="85" t="s">
        <v>52</v>
      </c>
      <c r="G82" s="95" t="s">
        <v>676</v>
      </c>
      <c r="H82" s="89"/>
    </row>
    <row r="83" spans="1:8" ht="15.75" thickBot="1">
      <c r="A83" s="89">
        <f t="shared" si="0"/>
        <v>45</v>
      </c>
      <c r="B83" s="89" t="s">
        <v>349</v>
      </c>
      <c r="C83" s="89" t="str">
        <f t="shared" si="1"/>
        <v>ПрилБаланс\НематАкт\Амортизация\!ВтчНаим\Наименование</v>
      </c>
      <c r="D83" s="93" t="s">
        <v>658</v>
      </c>
      <c r="E83" s="93" t="s">
        <v>659</v>
      </c>
      <c r="F83" s="85" t="s">
        <v>52</v>
      </c>
      <c r="G83" s="93" t="s">
        <v>671</v>
      </c>
      <c r="H83" s="95" t="s">
        <v>672</v>
      </c>
    </row>
    <row r="84" spans="1:8" ht="15.75" thickBot="1">
      <c r="A84" s="89">
        <f t="shared" si="0"/>
        <v>46</v>
      </c>
      <c r="B84" s="89" t="s">
        <v>769</v>
      </c>
      <c r="C84" s="89" t="str">
        <f t="shared" si="1"/>
        <v>ПрилБаланс\НематАкт\Амортизация\!ВтчНаим\СумНач</v>
      </c>
      <c r="D84" s="93" t="s">
        <v>658</v>
      </c>
      <c r="E84" s="93" t="s">
        <v>659</v>
      </c>
      <c r="F84" s="85" t="s">
        <v>52</v>
      </c>
      <c r="G84" s="93" t="s">
        <v>671</v>
      </c>
      <c r="H84" s="94" t="s">
        <v>673</v>
      </c>
    </row>
    <row r="85" spans="1:10" ht="15.75" thickBot="1">
      <c r="A85" s="89">
        <f t="shared" si="0"/>
        <v>47</v>
      </c>
      <c r="B85" s="92" t="s">
        <v>350</v>
      </c>
      <c r="C85" s="89" t="str">
        <f t="shared" si="1"/>
        <v>ПрилБаланс\НематАкт\Амортизация\!ВтчНаим\СумКон</v>
      </c>
      <c r="D85" s="97" t="s">
        <v>658</v>
      </c>
      <c r="E85" s="97" t="s">
        <v>659</v>
      </c>
      <c r="F85" s="85" t="s">
        <v>52</v>
      </c>
      <c r="G85" s="97" t="s">
        <v>671</v>
      </c>
      <c r="H85" s="100" t="s">
        <v>676</v>
      </c>
      <c r="I85" s="102"/>
      <c r="J85" s="102"/>
    </row>
    <row r="86" spans="1:10" ht="15.75" thickBot="1">
      <c r="A86">
        <f t="shared" si="0"/>
        <v>48</v>
      </c>
      <c r="B86" t="s">
        <v>352</v>
      </c>
      <c r="C86" s="89" t="str">
        <f t="shared" si="1"/>
        <v>ПрилБаланс\ОснСр\Здания\СумНач</v>
      </c>
      <c r="D86" s="85" t="s">
        <v>658</v>
      </c>
      <c r="E86" s="85" t="s">
        <v>660</v>
      </c>
      <c r="F86" s="86" t="s">
        <v>21</v>
      </c>
      <c r="G86" s="90" t="s">
        <v>673</v>
      </c>
      <c r="H86" s="101"/>
      <c r="I86" s="103"/>
      <c r="J86" s="102"/>
    </row>
    <row r="87" spans="1:10" ht="15.75" thickBot="1">
      <c r="A87">
        <f t="shared" si="0"/>
        <v>49</v>
      </c>
      <c r="B87" t="s">
        <v>476</v>
      </c>
      <c r="C87" s="89" t="str">
        <f t="shared" si="1"/>
        <v>ПрилБаланс\ОснСр\Здания\Увелич</v>
      </c>
      <c r="D87" s="85" t="s">
        <v>658</v>
      </c>
      <c r="E87" s="85" t="s">
        <v>660</v>
      </c>
      <c r="F87" s="86" t="s">
        <v>21</v>
      </c>
      <c r="G87" s="91" t="s">
        <v>674</v>
      </c>
      <c r="I87" s="103"/>
      <c r="J87" s="102"/>
    </row>
    <row r="88" spans="1:10" ht="15.75" thickBot="1">
      <c r="A88">
        <f t="shared" si="0"/>
        <v>50</v>
      </c>
      <c r="B88" t="s">
        <v>477</v>
      </c>
      <c r="C88" s="89" t="str">
        <f t="shared" si="1"/>
        <v>ПрилБаланс\ОснСр\Здания\Уменьш</v>
      </c>
      <c r="D88" s="85" t="s">
        <v>658</v>
      </c>
      <c r="E88" s="85" t="s">
        <v>660</v>
      </c>
      <c r="F88" s="86" t="s">
        <v>21</v>
      </c>
      <c r="G88" s="91" t="s">
        <v>675</v>
      </c>
      <c r="I88" s="103"/>
      <c r="J88" s="102"/>
    </row>
    <row r="89" spans="1:10" ht="15.75" thickBot="1">
      <c r="A89">
        <f t="shared" si="0"/>
        <v>51</v>
      </c>
      <c r="B89" t="s">
        <v>478</v>
      </c>
      <c r="C89" s="89" t="str">
        <f t="shared" si="1"/>
        <v>ПрилБаланс\ОснСр\Здания\СумКон</v>
      </c>
      <c r="D89" s="85" t="s">
        <v>658</v>
      </c>
      <c r="E89" s="85" t="s">
        <v>660</v>
      </c>
      <c r="F89" s="86" t="s">
        <v>21</v>
      </c>
      <c r="G89" s="91" t="s">
        <v>676</v>
      </c>
      <c r="I89" s="103"/>
      <c r="J89" s="102"/>
    </row>
    <row r="90" spans="1:10" ht="15.75" thickBot="1">
      <c r="A90">
        <f t="shared" si="0"/>
        <v>52</v>
      </c>
      <c r="B90" t="s">
        <v>479</v>
      </c>
      <c r="C90" s="89" t="str">
        <f t="shared" si="1"/>
        <v>ПрилБаланс\ОснСр\СоорПерУст\СумНач</v>
      </c>
      <c r="D90" s="85" t="s">
        <v>658</v>
      </c>
      <c r="E90" s="85" t="s">
        <v>660</v>
      </c>
      <c r="F90" s="87" t="s">
        <v>687</v>
      </c>
      <c r="G90" s="99" t="s">
        <v>673</v>
      </c>
      <c r="I90" s="103"/>
      <c r="J90" s="102"/>
    </row>
    <row r="91" spans="1:10" ht="15.75" thickBot="1">
      <c r="A91">
        <f t="shared" si="0"/>
        <v>53</v>
      </c>
      <c r="B91" t="s">
        <v>480</v>
      </c>
      <c r="C91" s="89" t="str">
        <f t="shared" si="1"/>
        <v>ПрилБаланс\ОснСр\СоорПерУст\Увелич</v>
      </c>
      <c r="D91" s="85" t="s">
        <v>658</v>
      </c>
      <c r="E91" s="85" t="s">
        <v>660</v>
      </c>
      <c r="F91" s="87" t="s">
        <v>687</v>
      </c>
      <c r="G91" s="98" t="s">
        <v>674</v>
      </c>
      <c r="I91" s="103"/>
      <c r="J91" s="102"/>
    </row>
    <row r="92" spans="1:10" ht="15.75" thickBot="1">
      <c r="A92">
        <f t="shared" si="0"/>
        <v>54</v>
      </c>
      <c r="B92" t="s">
        <v>481</v>
      </c>
      <c r="C92" s="89" t="str">
        <f t="shared" si="1"/>
        <v>ПрилБаланс\ОснСр\СоорПерУст\Уменьш</v>
      </c>
      <c r="D92" s="85" t="s">
        <v>658</v>
      </c>
      <c r="E92" s="85" t="s">
        <v>660</v>
      </c>
      <c r="F92" s="87" t="s">
        <v>687</v>
      </c>
      <c r="G92" s="98" t="s">
        <v>675</v>
      </c>
      <c r="I92" s="103"/>
      <c r="J92" s="102"/>
    </row>
    <row r="93" spans="1:10" ht="15.75" thickBot="1">
      <c r="A93">
        <f t="shared" si="0"/>
        <v>55</v>
      </c>
      <c r="B93" t="s">
        <v>482</v>
      </c>
      <c r="C93" s="89" t="str">
        <f t="shared" si="1"/>
        <v>ПрилБаланс\ОснСр\СоорПерУст\СумКон</v>
      </c>
      <c r="D93" s="85" t="s">
        <v>658</v>
      </c>
      <c r="E93" s="85" t="s">
        <v>660</v>
      </c>
      <c r="F93" s="87" t="s">
        <v>687</v>
      </c>
      <c r="G93" s="98" t="s">
        <v>676</v>
      </c>
      <c r="I93" s="103"/>
      <c r="J93" s="102"/>
    </row>
    <row r="94" spans="1:10" ht="15.75" thickBot="1">
      <c r="A94">
        <f t="shared" si="0"/>
        <v>56</v>
      </c>
      <c r="B94" t="s">
        <v>483</v>
      </c>
      <c r="C94" s="89" t="str">
        <f t="shared" si="1"/>
        <v>ПрилБаланс\ОснСр\МашОбор\СумНач</v>
      </c>
      <c r="D94" s="85" t="s">
        <v>658</v>
      </c>
      <c r="E94" s="85" t="s">
        <v>660</v>
      </c>
      <c r="F94" s="87" t="s">
        <v>688</v>
      </c>
      <c r="G94" s="90" t="s">
        <v>673</v>
      </c>
      <c r="I94" s="103"/>
      <c r="J94" s="102"/>
    </row>
    <row r="95" spans="1:10" ht="15.75" thickBot="1">
      <c r="A95">
        <f t="shared" si="0"/>
        <v>57</v>
      </c>
      <c r="B95" t="s">
        <v>484</v>
      </c>
      <c r="C95" s="89" t="str">
        <f t="shared" si="1"/>
        <v>ПрилБаланс\ОснСр\МашОбор\Увелич</v>
      </c>
      <c r="D95" s="85" t="s">
        <v>658</v>
      </c>
      <c r="E95" s="85" t="s">
        <v>660</v>
      </c>
      <c r="F95" s="87" t="s">
        <v>688</v>
      </c>
      <c r="G95" s="91" t="s">
        <v>674</v>
      </c>
      <c r="I95" s="103"/>
      <c r="J95" s="102"/>
    </row>
    <row r="96" spans="1:10" ht="15.75" thickBot="1">
      <c r="A96">
        <f t="shared" si="0"/>
        <v>58</v>
      </c>
      <c r="B96" t="s">
        <v>485</v>
      </c>
      <c r="C96" s="89" t="str">
        <f t="shared" si="1"/>
        <v>ПрилБаланс\ОснСр\МашОбор\Уменьш</v>
      </c>
      <c r="D96" s="85" t="s">
        <v>658</v>
      </c>
      <c r="E96" s="85" t="s">
        <v>660</v>
      </c>
      <c r="F96" s="87" t="s">
        <v>688</v>
      </c>
      <c r="G96" s="91" t="s">
        <v>675</v>
      </c>
      <c r="I96" s="103"/>
      <c r="J96" s="102"/>
    </row>
    <row r="97" spans="1:10" ht="15.75" thickBot="1">
      <c r="A97">
        <f t="shared" si="0"/>
        <v>59</v>
      </c>
      <c r="B97" t="s">
        <v>486</v>
      </c>
      <c r="C97" s="89" t="str">
        <f t="shared" si="1"/>
        <v>ПрилБаланс\ОснСр\МашОбор\СумКон</v>
      </c>
      <c r="D97" s="85" t="s">
        <v>658</v>
      </c>
      <c r="E97" s="85" t="s">
        <v>660</v>
      </c>
      <c r="F97" s="87" t="s">
        <v>688</v>
      </c>
      <c r="G97" s="91" t="s">
        <v>676</v>
      </c>
      <c r="I97" s="102"/>
      <c r="J97" s="102"/>
    </row>
    <row r="98" spans="1:7" ht="15.75" thickBot="1">
      <c r="A98">
        <f t="shared" si="0"/>
        <v>60</v>
      </c>
      <c r="B98" t="s">
        <v>487</v>
      </c>
      <c r="C98" s="89" t="str">
        <f t="shared" si="1"/>
        <v>ПрилБаланс\ОснСр\ТрансСред\СумНач</v>
      </c>
      <c r="D98" s="85" t="s">
        <v>658</v>
      </c>
      <c r="E98" s="85" t="s">
        <v>660</v>
      </c>
      <c r="F98" s="87" t="s">
        <v>689</v>
      </c>
      <c r="G98" s="99" t="s">
        <v>673</v>
      </c>
    </row>
    <row r="99" spans="1:7" ht="15.75" thickBot="1">
      <c r="A99">
        <f t="shared" si="0"/>
        <v>61</v>
      </c>
      <c r="B99" t="s">
        <v>488</v>
      </c>
      <c r="C99" s="89" t="str">
        <f t="shared" si="1"/>
        <v>ПрилБаланс\ОснСр\ТрансСред\Увелич</v>
      </c>
      <c r="D99" s="85" t="s">
        <v>658</v>
      </c>
      <c r="E99" s="85" t="s">
        <v>660</v>
      </c>
      <c r="F99" s="87" t="s">
        <v>689</v>
      </c>
      <c r="G99" s="98" t="s">
        <v>674</v>
      </c>
    </row>
    <row r="100" spans="1:7" ht="15.75" thickBot="1">
      <c r="A100">
        <f t="shared" si="0"/>
        <v>62</v>
      </c>
      <c r="B100" t="s">
        <v>489</v>
      </c>
      <c r="C100" s="89" t="str">
        <f t="shared" si="1"/>
        <v>ПрилБаланс\ОснСр\ТрансСред\Уменьш</v>
      </c>
      <c r="D100" s="85" t="s">
        <v>658</v>
      </c>
      <c r="E100" s="85" t="s">
        <v>660</v>
      </c>
      <c r="F100" s="87" t="s">
        <v>689</v>
      </c>
      <c r="G100" s="98" t="s">
        <v>675</v>
      </c>
    </row>
    <row r="101" spans="1:7" ht="15.75" thickBot="1">
      <c r="A101">
        <f t="shared" si="0"/>
        <v>63</v>
      </c>
      <c r="B101" t="s">
        <v>490</v>
      </c>
      <c r="C101" s="89" t="str">
        <f t="shared" si="1"/>
        <v>ПрилБаланс\ОснСр\ТрансСред\СумКон</v>
      </c>
      <c r="D101" s="85" t="s">
        <v>658</v>
      </c>
      <c r="E101" s="85" t="s">
        <v>660</v>
      </c>
      <c r="F101" s="87" t="s">
        <v>689</v>
      </c>
      <c r="G101" s="98" t="s">
        <v>676</v>
      </c>
    </row>
    <row r="102" spans="1:7" ht="15.75" thickBot="1">
      <c r="A102">
        <f t="shared" si="0"/>
        <v>64</v>
      </c>
      <c r="B102" t="s">
        <v>491</v>
      </c>
      <c r="C102" s="89" t="str">
        <f t="shared" si="1"/>
        <v>ПрилБаланс\ОснСр\ПроизХозИнвент\СумНач</v>
      </c>
      <c r="D102" s="85" t="s">
        <v>658</v>
      </c>
      <c r="E102" s="85" t="s">
        <v>660</v>
      </c>
      <c r="F102" s="87" t="s">
        <v>690</v>
      </c>
      <c r="G102" s="90" t="s">
        <v>673</v>
      </c>
    </row>
    <row r="103" spans="1:7" ht="15.75" thickBot="1">
      <c r="A103">
        <f t="shared" si="0"/>
        <v>65</v>
      </c>
      <c r="B103" t="s">
        <v>492</v>
      </c>
      <c r="C103" s="89" t="str">
        <f t="shared" si="1"/>
        <v>ПрилБаланс\ОснСр\ПроизХозИнвент\Увелич</v>
      </c>
      <c r="D103" s="85" t="s">
        <v>658</v>
      </c>
      <c r="E103" s="85" t="s">
        <v>660</v>
      </c>
      <c r="F103" s="87" t="s">
        <v>690</v>
      </c>
      <c r="G103" s="91" t="s">
        <v>674</v>
      </c>
    </row>
    <row r="104" spans="1:7" ht="15.75" thickBot="1">
      <c r="A104">
        <f aca="true" t="shared" si="2" ref="A104:A167">ROW()-38</f>
        <v>66</v>
      </c>
      <c r="B104" t="s">
        <v>493</v>
      </c>
      <c r="C104" s="89" t="str">
        <f aca="true" t="shared" si="3" ref="C104:C167">CONCATENATE(D104,"\",E104)&amp;IF(LEN(F104)&gt;0,"\"&amp;F104,"")&amp;IF(LEN(G104)&gt;0,"\"&amp;G104,"")&amp;IF(LEN(H104)&gt;0,"\"&amp;H104,"")&amp;IF(LEN(I104)&gt;0,"\"&amp;I104,"")&amp;IF(LEN(J104)&gt;0,"\"&amp;J104,"")</f>
        <v>ПрилБаланс\ОснСр\ПроизХозИнвент\Уменьш</v>
      </c>
      <c r="D104" s="85" t="s">
        <v>658</v>
      </c>
      <c r="E104" s="85" t="s">
        <v>660</v>
      </c>
      <c r="F104" s="87" t="s">
        <v>690</v>
      </c>
      <c r="G104" s="91" t="s">
        <v>675</v>
      </c>
    </row>
    <row r="105" spans="1:7" ht="15.75" thickBot="1">
      <c r="A105">
        <f t="shared" si="2"/>
        <v>67</v>
      </c>
      <c r="B105" t="s">
        <v>494</v>
      </c>
      <c r="C105" s="89" t="str">
        <f t="shared" si="3"/>
        <v>ПрилБаланс\ОснСр\ПроизХозИнвент\СумКон</v>
      </c>
      <c r="D105" s="85" t="s">
        <v>658</v>
      </c>
      <c r="E105" s="85" t="s">
        <v>660</v>
      </c>
      <c r="F105" s="87" t="s">
        <v>690</v>
      </c>
      <c r="G105" s="91" t="s">
        <v>676</v>
      </c>
    </row>
    <row r="106" spans="1:7" ht="15.75" thickBot="1">
      <c r="A106">
        <f t="shared" si="2"/>
        <v>68</v>
      </c>
      <c r="B106" t="s">
        <v>495</v>
      </c>
      <c r="C106" s="89" t="str">
        <f t="shared" si="3"/>
        <v>ПрилБаланс\ОснСр\РабСкот\СумНач</v>
      </c>
      <c r="D106" s="85" t="s">
        <v>658</v>
      </c>
      <c r="E106" s="85" t="s">
        <v>660</v>
      </c>
      <c r="F106" s="87" t="s">
        <v>691</v>
      </c>
      <c r="G106" s="99" t="s">
        <v>673</v>
      </c>
    </row>
    <row r="107" spans="1:7" ht="15.75" thickBot="1">
      <c r="A107">
        <f t="shared" si="2"/>
        <v>69</v>
      </c>
      <c r="B107" t="s">
        <v>496</v>
      </c>
      <c r="C107" s="89" t="str">
        <f t="shared" si="3"/>
        <v>ПрилБаланс\ОснСр\РабСкот\Увелич</v>
      </c>
      <c r="D107" s="85" t="s">
        <v>658</v>
      </c>
      <c r="E107" s="85" t="s">
        <v>660</v>
      </c>
      <c r="F107" s="87" t="s">
        <v>691</v>
      </c>
      <c r="G107" s="98" t="s">
        <v>674</v>
      </c>
    </row>
    <row r="108" spans="1:7" ht="15.75" thickBot="1">
      <c r="A108">
        <f t="shared" si="2"/>
        <v>70</v>
      </c>
      <c r="B108" t="s">
        <v>497</v>
      </c>
      <c r="C108" s="89" t="str">
        <f t="shared" si="3"/>
        <v>ПрилБаланс\ОснСр\РабСкот\Уменьш</v>
      </c>
      <c r="D108" s="85" t="s">
        <v>658</v>
      </c>
      <c r="E108" s="85" t="s">
        <v>660</v>
      </c>
      <c r="F108" s="87" t="s">
        <v>691</v>
      </c>
      <c r="G108" s="98" t="s">
        <v>675</v>
      </c>
    </row>
    <row r="109" spans="1:7" ht="15.75" thickBot="1">
      <c r="A109">
        <f t="shared" si="2"/>
        <v>71</v>
      </c>
      <c r="B109" t="s">
        <v>498</v>
      </c>
      <c r="C109" s="89" t="str">
        <f t="shared" si="3"/>
        <v>ПрилБаланс\ОснСр\РабСкот\СумКон</v>
      </c>
      <c r="D109" s="85" t="s">
        <v>658</v>
      </c>
      <c r="E109" s="85" t="s">
        <v>660</v>
      </c>
      <c r="F109" s="87" t="s">
        <v>691</v>
      </c>
      <c r="G109" s="98" t="s">
        <v>676</v>
      </c>
    </row>
    <row r="110" spans="1:7" ht="15.75" thickBot="1">
      <c r="A110">
        <f t="shared" si="2"/>
        <v>72</v>
      </c>
      <c r="B110" t="s">
        <v>499</v>
      </c>
      <c r="C110" s="89" t="str">
        <f t="shared" si="3"/>
        <v>ПрилБаланс\ОснСр\ПродуктСкот\СумНач</v>
      </c>
      <c r="D110" s="85" t="s">
        <v>658</v>
      </c>
      <c r="E110" s="85" t="s">
        <v>660</v>
      </c>
      <c r="F110" s="87" t="s">
        <v>692</v>
      </c>
      <c r="G110" s="90" t="s">
        <v>673</v>
      </c>
    </row>
    <row r="111" spans="1:7" ht="15.75" thickBot="1">
      <c r="A111">
        <f t="shared" si="2"/>
        <v>73</v>
      </c>
      <c r="B111" t="s">
        <v>500</v>
      </c>
      <c r="C111" s="89" t="str">
        <f t="shared" si="3"/>
        <v>ПрилБаланс\ОснСр\ПродуктСкот\Увелич</v>
      </c>
      <c r="D111" s="85" t="s">
        <v>658</v>
      </c>
      <c r="E111" s="85" t="s">
        <v>660</v>
      </c>
      <c r="F111" s="87" t="s">
        <v>692</v>
      </c>
      <c r="G111" s="91" t="s">
        <v>674</v>
      </c>
    </row>
    <row r="112" spans="1:7" ht="15.75" thickBot="1">
      <c r="A112">
        <f t="shared" si="2"/>
        <v>74</v>
      </c>
      <c r="B112" t="s">
        <v>501</v>
      </c>
      <c r="C112" s="89" t="str">
        <f t="shared" si="3"/>
        <v>ПрилБаланс\ОснСр\ПродуктСкот\Уменьш</v>
      </c>
      <c r="D112" s="85" t="s">
        <v>658</v>
      </c>
      <c r="E112" s="85" t="s">
        <v>660</v>
      </c>
      <c r="F112" s="87" t="s">
        <v>692</v>
      </c>
      <c r="G112" s="91" t="s">
        <v>675</v>
      </c>
    </row>
    <row r="113" spans="1:7" ht="15.75" thickBot="1">
      <c r="A113">
        <f t="shared" si="2"/>
        <v>75</v>
      </c>
      <c r="B113" t="s">
        <v>502</v>
      </c>
      <c r="C113" s="89" t="str">
        <f t="shared" si="3"/>
        <v>ПрилБаланс\ОснСр\ПродуктСкот\СумКон</v>
      </c>
      <c r="D113" s="85" t="s">
        <v>658</v>
      </c>
      <c r="E113" s="85" t="s">
        <v>660</v>
      </c>
      <c r="F113" s="87" t="s">
        <v>692</v>
      </c>
      <c r="G113" s="91" t="s">
        <v>676</v>
      </c>
    </row>
    <row r="114" spans="1:7" ht="15.75" thickBot="1">
      <c r="A114">
        <f t="shared" si="2"/>
        <v>76</v>
      </c>
      <c r="B114" t="s">
        <v>503</v>
      </c>
      <c r="C114" s="89" t="str">
        <f t="shared" si="3"/>
        <v>ПрилБаланс\ОснСр\Насаждения\СумНач</v>
      </c>
      <c r="D114" s="85" t="s">
        <v>658</v>
      </c>
      <c r="E114" s="85" t="s">
        <v>660</v>
      </c>
      <c r="F114" s="87" t="s">
        <v>693</v>
      </c>
      <c r="G114" s="99" t="s">
        <v>673</v>
      </c>
    </row>
    <row r="115" spans="1:7" ht="15.75" thickBot="1">
      <c r="A115">
        <f t="shared" si="2"/>
        <v>77</v>
      </c>
      <c r="B115" t="s">
        <v>504</v>
      </c>
      <c r="C115" s="89" t="str">
        <f t="shared" si="3"/>
        <v>ПрилБаланс\ОснСр\Насаждения\Увелич</v>
      </c>
      <c r="D115" s="85" t="s">
        <v>658</v>
      </c>
      <c r="E115" s="85" t="s">
        <v>660</v>
      </c>
      <c r="F115" s="87" t="s">
        <v>693</v>
      </c>
      <c r="G115" s="98" t="s">
        <v>674</v>
      </c>
    </row>
    <row r="116" spans="1:7" ht="15.75" thickBot="1">
      <c r="A116">
        <f t="shared" si="2"/>
        <v>78</v>
      </c>
      <c r="B116" t="s">
        <v>505</v>
      </c>
      <c r="C116" s="89" t="str">
        <f t="shared" si="3"/>
        <v>ПрилБаланс\ОснСр\Насаждения\Уменьш</v>
      </c>
      <c r="D116" s="85" t="s">
        <v>658</v>
      </c>
      <c r="E116" s="85" t="s">
        <v>660</v>
      </c>
      <c r="F116" s="87" t="s">
        <v>693</v>
      </c>
      <c r="G116" s="98" t="s">
        <v>675</v>
      </c>
    </row>
    <row r="117" spans="1:7" ht="15.75" thickBot="1">
      <c r="A117">
        <f t="shared" si="2"/>
        <v>79</v>
      </c>
      <c r="B117" t="s">
        <v>506</v>
      </c>
      <c r="C117" s="89" t="str">
        <f t="shared" si="3"/>
        <v>ПрилБаланс\ОснСр\Насаждения\СумКон</v>
      </c>
      <c r="D117" s="85" t="s">
        <v>658</v>
      </c>
      <c r="E117" s="85" t="s">
        <v>660</v>
      </c>
      <c r="F117" s="87" t="s">
        <v>693</v>
      </c>
      <c r="G117" s="98" t="s">
        <v>676</v>
      </c>
    </row>
    <row r="118" spans="1:7" ht="15.75" thickBot="1">
      <c r="A118">
        <f t="shared" si="2"/>
        <v>80</v>
      </c>
      <c r="B118" t="s">
        <v>507</v>
      </c>
      <c r="C118" s="89" t="str">
        <f t="shared" si="3"/>
        <v>ПрилБаланс\ОснСр\ДрВидыСред\СумНач</v>
      </c>
      <c r="D118" s="85" t="s">
        <v>658</v>
      </c>
      <c r="E118" s="85" t="s">
        <v>660</v>
      </c>
      <c r="F118" s="87" t="s">
        <v>694</v>
      </c>
      <c r="G118" s="90" t="s">
        <v>673</v>
      </c>
    </row>
    <row r="119" spans="1:7" ht="15.75" thickBot="1">
      <c r="A119">
        <f t="shared" si="2"/>
        <v>81</v>
      </c>
      <c r="B119" t="s">
        <v>508</v>
      </c>
      <c r="C119" s="89" t="str">
        <f t="shared" si="3"/>
        <v>ПрилБаланс\ОснСр\ДрВидыСред\Увелич</v>
      </c>
      <c r="D119" s="85" t="s">
        <v>658</v>
      </c>
      <c r="E119" s="85" t="s">
        <v>660</v>
      </c>
      <c r="F119" s="87" t="s">
        <v>694</v>
      </c>
      <c r="G119" s="91" t="s">
        <v>674</v>
      </c>
    </row>
    <row r="120" spans="1:7" ht="15.75" thickBot="1">
      <c r="A120">
        <f t="shared" si="2"/>
        <v>82</v>
      </c>
      <c r="B120" t="s">
        <v>509</v>
      </c>
      <c r="C120" s="89" t="str">
        <f t="shared" si="3"/>
        <v>ПрилБаланс\ОснСр\ДрВидыСред\Уменьш</v>
      </c>
      <c r="D120" s="85" t="s">
        <v>658</v>
      </c>
      <c r="E120" s="85" t="s">
        <v>660</v>
      </c>
      <c r="F120" s="87" t="s">
        <v>694</v>
      </c>
      <c r="G120" s="91" t="s">
        <v>675</v>
      </c>
    </row>
    <row r="121" spans="1:7" ht="15.75" thickBot="1">
      <c r="A121">
        <f t="shared" si="2"/>
        <v>83</v>
      </c>
      <c r="B121" t="s">
        <v>510</v>
      </c>
      <c r="C121" s="89" t="str">
        <f t="shared" si="3"/>
        <v>ПрилБаланс\ОснСр\ДрВидыСред\СумКон</v>
      </c>
      <c r="D121" s="85" t="s">
        <v>658</v>
      </c>
      <c r="E121" s="85" t="s">
        <v>660</v>
      </c>
      <c r="F121" s="87" t="s">
        <v>694</v>
      </c>
      <c r="G121" s="91" t="s">
        <v>676</v>
      </c>
    </row>
    <row r="122" spans="1:7" ht="15.75" thickBot="1">
      <c r="A122">
        <f t="shared" si="2"/>
        <v>84</v>
      </c>
      <c r="B122" t="s">
        <v>511</v>
      </c>
      <c r="C122" s="89" t="str">
        <f t="shared" si="3"/>
        <v>ПрилБаланс\ОснСр\ОбъектПрир\СумНач</v>
      </c>
      <c r="D122" s="85" t="s">
        <v>658</v>
      </c>
      <c r="E122" s="85" t="s">
        <v>660</v>
      </c>
      <c r="F122" s="87" t="s">
        <v>695</v>
      </c>
      <c r="G122" s="99" t="s">
        <v>673</v>
      </c>
    </row>
    <row r="123" spans="1:7" ht="15.75" thickBot="1">
      <c r="A123">
        <f t="shared" si="2"/>
        <v>85</v>
      </c>
      <c r="B123" t="s">
        <v>512</v>
      </c>
      <c r="C123" s="89" t="str">
        <f t="shared" si="3"/>
        <v>ПрилБаланс\ОснСр\ОбъектПрир\Увелич</v>
      </c>
      <c r="D123" s="85" t="s">
        <v>658</v>
      </c>
      <c r="E123" s="85" t="s">
        <v>660</v>
      </c>
      <c r="F123" s="87" t="s">
        <v>695</v>
      </c>
      <c r="G123" s="98" t="s">
        <v>674</v>
      </c>
    </row>
    <row r="124" spans="1:7" ht="15.75" thickBot="1">
      <c r="A124">
        <f t="shared" si="2"/>
        <v>86</v>
      </c>
      <c r="B124" t="s">
        <v>513</v>
      </c>
      <c r="C124" s="89" t="str">
        <f t="shared" si="3"/>
        <v>ПрилБаланс\ОснСр\ОбъектПрир\Уменьш</v>
      </c>
      <c r="D124" s="85" t="s">
        <v>658</v>
      </c>
      <c r="E124" s="85" t="s">
        <v>660</v>
      </c>
      <c r="F124" s="87" t="s">
        <v>695</v>
      </c>
      <c r="G124" s="98" t="s">
        <v>675</v>
      </c>
    </row>
    <row r="125" spans="1:7" ht="15.75" thickBot="1">
      <c r="A125">
        <f t="shared" si="2"/>
        <v>87</v>
      </c>
      <c r="B125" t="s">
        <v>514</v>
      </c>
      <c r="C125" s="89" t="str">
        <f t="shared" si="3"/>
        <v>ПрилБаланс\ОснСр\ОбъектПрир\СумКон</v>
      </c>
      <c r="D125" s="85" t="s">
        <v>658</v>
      </c>
      <c r="E125" s="85" t="s">
        <v>660</v>
      </c>
      <c r="F125" s="87" t="s">
        <v>695</v>
      </c>
      <c r="G125" s="98" t="s">
        <v>676</v>
      </c>
    </row>
    <row r="126" spans="1:7" ht="15.75" thickBot="1">
      <c r="A126">
        <f t="shared" si="2"/>
        <v>88</v>
      </c>
      <c r="B126" t="s">
        <v>515</v>
      </c>
      <c r="C126" s="89" t="str">
        <f t="shared" si="3"/>
        <v>ПрилБаланс\ОснСр\КапВложЗем\СумНач</v>
      </c>
      <c r="D126" s="85" t="s">
        <v>658</v>
      </c>
      <c r="E126" s="85" t="s">
        <v>660</v>
      </c>
      <c r="F126" s="87" t="s">
        <v>696</v>
      </c>
      <c r="G126" s="90" t="s">
        <v>673</v>
      </c>
    </row>
    <row r="127" spans="1:7" ht="15.75" thickBot="1">
      <c r="A127">
        <f t="shared" si="2"/>
        <v>89</v>
      </c>
      <c r="B127" t="s">
        <v>516</v>
      </c>
      <c r="C127" s="89" t="str">
        <f t="shared" si="3"/>
        <v>ПрилБаланс\ОснСр\КапВложЗем\Увелич</v>
      </c>
      <c r="D127" s="85" t="s">
        <v>658</v>
      </c>
      <c r="E127" s="85" t="s">
        <v>660</v>
      </c>
      <c r="F127" s="87" t="s">
        <v>696</v>
      </c>
      <c r="G127" s="91" t="s">
        <v>674</v>
      </c>
    </row>
    <row r="128" spans="1:7" ht="15.75" thickBot="1">
      <c r="A128">
        <f t="shared" si="2"/>
        <v>90</v>
      </c>
      <c r="B128" t="s">
        <v>517</v>
      </c>
      <c r="C128" s="89" t="str">
        <f t="shared" si="3"/>
        <v>ПрилБаланс\ОснСр\КапВложЗем\Уменьш</v>
      </c>
      <c r="D128" s="85" t="s">
        <v>658</v>
      </c>
      <c r="E128" s="85" t="s">
        <v>660</v>
      </c>
      <c r="F128" s="87" t="s">
        <v>696</v>
      </c>
      <c r="G128" s="91" t="s">
        <v>675</v>
      </c>
    </row>
    <row r="129" spans="1:7" ht="15.75" thickBot="1">
      <c r="A129">
        <f t="shared" si="2"/>
        <v>91</v>
      </c>
      <c r="B129" t="s">
        <v>518</v>
      </c>
      <c r="C129" s="89" t="str">
        <f t="shared" si="3"/>
        <v>ПрилБаланс\ОснСр\КапВложЗем\СумКон</v>
      </c>
      <c r="D129" s="85" t="s">
        <v>658</v>
      </c>
      <c r="E129" s="85" t="s">
        <v>660</v>
      </c>
      <c r="F129" s="87" t="s">
        <v>696</v>
      </c>
      <c r="G129" s="91" t="s">
        <v>676</v>
      </c>
    </row>
    <row r="130" spans="1:6" ht="15.75" thickBot="1">
      <c r="A130">
        <f t="shared" si="2"/>
        <v>92</v>
      </c>
      <c r="B130" t="s">
        <v>519</v>
      </c>
      <c r="C130" s="89" t="str">
        <f t="shared" si="3"/>
        <v>ПрилБаланс\ОснСр\СумНач</v>
      </c>
      <c r="D130" s="85" t="s">
        <v>658</v>
      </c>
      <c r="E130" s="85" t="s">
        <v>660</v>
      </c>
      <c r="F130" s="86" t="s">
        <v>673</v>
      </c>
    </row>
    <row r="131" spans="1:6" ht="15.75" thickBot="1">
      <c r="A131">
        <f t="shared" si="2"/>
        <v>93</v>
      </c>
      <c r="B131" t="s">
        <v>520</v>
      </c>
      <c r="C131" s="89" t="str">
        <f t="shared" si="3"/>
        <v>ПрилБаланс\ОснСр\Увелич</v>
      </c>
      <c r="D131" s="85" t="s">
        <v>658</v>
      </c>
      <c r="E131" s="85" t="s">
        <v>660</v>
      </c>
      <c r="F131" s="87" t="s">
        <v>674</v>
      </c>
    </row>
    <row r="132" spans="1:6" ht="15.75" thickBot="1">
      <c r="A132">
        <f t="shared" si="2"/>
        <v>94</v>
      </c>
      <c r="B132" t="s">
        <v>521</v>
      </c>
      <c r="C132" s="89" t="str">
        <f t="shared" si="3"/>
        <v>ПрилБаланс\ОснСр\Уменьш</v>
      </c>
      <c r="D132" s="85" t="s">
        <v>658</v>
      </c>
      <c r="E132" s="85" t="s">
        <v>660</v>
      </c>
      <c r="F132" s="87" t="s">
        <v>675</v>
      </c>
    </row>
    <row r="133" spans="1:6" ht="15.75" thickBot="1">
      <c r="A133">
        <f t="shared" si="2"/>
        <v>95</v>
      </c>
      <c r="B133" s="92" t="s">
        <v>522</v>
      </c>
      <c r="C133" s="89" t="str">
        <f t="shared" si="3"/>
        <v>ПрилБаланс\ОснСр\СумКон</v>
      </c>
      <c r="D133" s="97" t="s">
        <v>658</v>
      </c>
      <c r="E133" s="97" t="s">
        <v>660</v>
      </c>
      <c r="F133" s="98" t="s">
        <v>676</v>
      </c>
    </row>
    <row r="134" spans="1:7" ht="15.75" thickBot="1">
      <c r="A134">
        <f t="shared" si="2"/>
        <v>96</v>
      </c>
      <c r="B134" t="s">
        <v>523</v>
      </c>
      <c r="C134" s="89" t="str">
        <f t="shared" si="3"/>
        <v>ПрилБаланс\ОснСр\Амортизация\СумНач</v>
      </c>
      <c r="D134" s="85" t="s">
        <v>658</v>
      </c>
      <c r="E134" s="85" t="s">
        <v>660</v>
      </c>
      <c r="F134" s="85" t="s">
        <v>52</v>
      </c>
      <c r="G134" s="99" t="s">
        <v>673</v>
      </c>
    </row>
    <row r="135" spans="1:7" ht="15.75" thickBot="1">
      <c r="A135">
        <f t="shared" si="2"/>
        <v>97</v>
      </c>
      <c r="B135" t="s">
        <v>524</v>
      </c>
      <c r="C135" s="89" t="str">
        <f t="shared" si="3"/>
        <v>ПрилБаланс\ОснСр\Амортизация\СумКон</v>
      </c>
      <c r="D135" s="85" t="s">
        <v>658</v>
      </c>
      <c r="E135" s="85" t="s">
        <v>660</v>
      </c>
      <c r="F135" s="85" t="s">
        <v>52</v>
      </c>
      <c r="G135" s="98" t="s">
        <v>676</v>
      </c>
    </row>
    <row r="136" spans="1:8" ht="15.75" thickBot="1">
      <c r="A136">
        <f t="shared" si="2"/>
        <v>98</v>
      </c>
      <c r="B136" t="s">
        <v>525</v>
      </c>
      <c r="C136" s="89" t="str">
        <f t="shared" si="3"/>
        <v>ПрилБаланс\ОснСр\Амортизация\ЗданСоор\СумНач</v>
      </c>
      <c r="D136" s="85" t="s">
        <v>658</v>
      </c>
      <c r="E136" s="85" t="s">
        <v>660</v>
      </c>
      <c r="F136" s="85" t="s">
        <v>52</v>
      </c>
      <c r="G136" s="85" t="s">
        <v>703</v>
      </c>
      <c r="H136" s="99" t="s">
        <v>673</v>
      </c>
    </row>
    <row r="137" spans="1:8" ht="15.75" thickBot="1">
      <c r="A137">
        <f t="shared" si="2"/>
        <v>99</v>
      </c>
      <c r="B137" t="s">
        <v>526</v>
      </c>
      <c r="C137" s="89" t="str">
        <f t="shared" si="3"/>
        <v>ПрилБаланс\ОснСр\Амортизация\ЗданСоор\СумКон</v>
      </c>
      <c r="D137" s="85" t="s">
        <v>658</v>
      </c>
      <c r="E137" s="85" t="s">
        <v>660</v>
      </c>
      <c r="F137" s="85" t="s">
        <v>52</v>
      </c>
      <c r="G137" s="85" t="s">
        <v>703</v>
      </c>
      <c r="H137" s="98" t="s">
        <v>676</v>
      </c>
    </row>
    <row r="138" spans="1:8" ht="15.75" thickBot="1">
      <c r="A138">
        <f t="shared" si="2"/>
        <v>100</v>
      </c>
      <c r="B138" t="s">
        <v>527</v>
      </c>
      <c r="C138" s="89" t="str">
        <f t="shared" si="3"/>
        <v>ПрилБаланс\ОснСр\Амортизация\Техн\СумНач</v>
      </c>
      <c r="D138" s="85" t="s">
        <v>658</v>
      </c>
      <c r="E138" s="85" t="s">
        <v>660</v>
      </c>
      <c r="F138" s="85" t="s">
        <v>52</v>
      </c>
      <c r="G138" s="85" t="s">
        <v>704</v>
      </c>
      <c r="H138" s="99" t="s">
        <v>673</v>
      </c>
    </row>
    <row r="139" spans="1:8" ht="15.75" thickBot="1">
      <c r="A139">
        <f t="shared" si="2"/>
        <v>101</v>
      </c>
      <c r="B139" t="s">
        <v>528</v>
      </c>
      <c r="C139" s="89" t="str">
        <f t="shared" si="3"/>
        <v>ПрилБаланс\ОснСр\Амортизация\Техн\СумКон</v>
      </c>
      <c r="D139" s="85" t="s">
        <v>658</v>
      </c>
      <c r="E139" s="85" t="s">
        <v>660</v>
      </c>
      <c r="F139" s="85" t="s">
        <v>52</v>
      </c>
      <c r="G139" s="85" t="s">
        <v>704</v>
      </c>
      <c r="H139" s="98" t="s">
        <v>676</v>
      </c>
    </row>
    <row r="140" spans="1:8" ht="15.75" thickBot="1">
      <c r="A140">
        <f t="shared" si="2"/>
        <v>102</v>
      </c>
      <c r="B140" t="s">
        <v>529</v>
      </c>
      <c r="C140" s="89" t="str">
        <f t="shared" si="3"/>
        <v>ПрилБаланс\ОснСр\Амортизация\Другие\СумНач</v>
      </c>
      <c r="D140" s="85" t="s">
        <v>658</v>
      </c>
      <c r="E140" s="85" t="s">
        <v>660</v>
      </c>
      <c r="F140" s="85" t="s">
        <v>52</v>
      </c>
      <c r="G140" s="85" t="s">
        <v>705</v>
      </c>
      <c r="H140" s="99" t="s">
        <v>673</v>
      </c>
    </row>
    <row r="141" spans="1:8" ht="15.75" thickBot="1">
      <c r="A141">
        <f t="shared" si="2"/>
        <v>103</v>
      </c>
      <c r="B141" t="s">
        <v>530</v>
      </c>
      <c r="C141" s="89" t="str">
        <f t="shared" si="3"/>
        <v>ПрилБаланс\ОснСр\Амортизация\Другие\СумКон</v>
      </c>
      <c r="D141" s="85" t="s">
        <v>658</v>
      </c>
      <c r="E141" s="85" t="s">
        <v>660</v>
      </c>
      <c r="F141" s="85" t="s">
        <v>52</v>
      </c>
      <c r="G141" s="85" t="s">
        <v>705</v>
      </c>
      <c r="H141" s="98" t="s">
        <v>676</v>
      </c>
    </row>
    <row r="142" spans="1:7" ht="15.75" thickBot="1">
      <c r="A142">
        <f t="shared" si="2"/>
        <v>104</v>
      </c>
      <c r="B142" t="s">
        <v>531</v>
      </c>
      <c r="C142" s="89" t="str">
        <f t="shared" si="3"/>
        <v>ПрилБаланс\ОснСр\ПередВАренду\СумНач</v>
      </c>
      <c r="D142" s="85" t="s">
        <v>658</v>
      </c>
      <c r="E142" s="85" t="s">
        <v>660</v>
      </c>
      <c r="F142" s="85" t="s">
        <v>697</v>
      </c>
      <c r="G142" s="86" t="s">
        <v>673</v>
      </c>
    </row>
    <row r="143" spans="1:7" ht="15.75" thickBot="1">
      <c r="A143">
        <f t="shared" si="2"/>
        <v>105</v>
      </c>
      <c r="B143" t="s">
        <v>532</v>
      </c>
      <c r="C143" s="89" t="str">
        <f t="shared" si="3"/>
        <v>ПрилБаланс\ОснСр\ПередВАренду\СумКон</v>
      </c>
      <c r="D143" s="85" t="s">
        <v>658</v>
      </c>
      <c r="E143" s="85" t="s">
        <v>660</v>
      </c>
      <c r="F143" s="85" t="s">
        <v>697</v>
      </c>
      <c r="G143" s="87" t="s">
        <v>676</v>
      </c>
    </row>
    <row r="144" spans="1:8" ht="15.75" thickBot="1">
      <c r="A144">
        <f t="shared" si="2"/>
        <v>106</v>
      </c>
      <c r="B144" t="s">
        <v>533</v>
      </c>
      <c r="C144" s="89" t="str">
        <f t="shared" si="3"/>
        <v>ПрилБаланс\ОснСр\ПередВАренду\Здания\СумНач</v>
      </c>
      <c r="D144" s="85" t="s">
        <v>658</v>
      </c>
      <c r="E144" s="85" t="s">
        <v>660</v>
      </c>
      <c r="F144" s="85" t="s">
        <v>697</v>
      </c>
      <c r="G144" s="85" t="s">
        <v>21</v>
      </c>
      <c r="H144" s="86" t="s">
        <v>673</v>
      </c>
    </row>
    <row r="145" spans="1:8" ht="15.75" thickBot="1">
      <c r="A145">
        <f t="shared" si="2"/>
        <v>107</v>
      </c>
      <c r="B145" t="s">
        <v>534</v>
      </c>
      <c r="C145" s="89" t="str">
        <f t="shared" si="3"/>
        <v>ПрилБаланс\ОснСр\ПередВАренду\Здания\СумКон</v>
      </c>
      <c r="D145" s="85" t="s">
        <v>658</v>
      </c>
      <c r="E145" s="85" t="s">
        <v>660</v>
      </c>
      <c r="F145" s="85" t="s">
        <v>697</v>
      </c>
      <c r="G145" s="85" t="s">
        <v>21</v>
      </c>
      <c r="H145" s="87" t="s">
        <v>676</v>
      </c>
    </row>
    <row r="146" spans="1:8" ht="15.75" thickBot="1">
      <c r="A146">
        <f t="shared" si="2"/>
        <v>108</v>
      </c>
      <c r="B146" t="s">
        <v>535</v>
      </c>
      <c r="C146" s="89" t="str">
        <f t="shared" si="3"/>
        <v>ПрилБаланс\ОснСр\ПередВАренду\Сооружения\СумНач</v>
      </c>
      <c r="D146" s="85" t="s">
        <v>658</v>
      </c>
      <c r="E146" s="85" t="s">
        <v>660</v>
      </c>
      <c r="F146" s="85" t="s">
        <v>697</v>
      </c>
      <c r="G146" s="85" t="s">
        <v>706</v>
      </c>
      <c r="H146" s="86" t="s">
        <v>673</v>
      </c>
    </row>
    <row r="147" spans="1:8" ht="15.75" thickBot="1">
      <c r="A147">
        <f t="shared" si="2"/>
        <v>109</v>
      </c>
      <c r="B147" t="s">
        <v>351</v>
      </c>
      <c r="C147" s="89" t="str">
        <f t="shared" si="3"/>
        <v>ПрилБаланс\ОснСр\ПередВАренду\Сооружения\СумКон</v>
      </c>
      <c r="D147" s="85" t="s">
        <v>658</v>
      </c>
      <c r="E147" s="85" t="s">
        <v>660</v>
      </c>
      <c r="F147" s="85" t="s">
        <v>697</v>
      </c>
      <c r="G147" s="85" t="s">
        <v>706</v>
      </c>
      <c r="H147" s="87" t="s">
        <v>676</v>
      </c>
    </row>
    <row r="148" spans="2:8" ht="15.75" thickBot="1">
      <c r="B148" t="s">
        <v>709</v>
      </c>
      <c r="C148" s="89" t="str">
        <f t="shared" si="3"/>
        <v>ПрилБаланс\ОснСр\ПередВАренду\Другие\СумНач</v>
      </c>
      <c r="D148" s="85" t="s">
        <v>658</v>
      </c>
      <c r="E148" s="85" t="s">
        <v>660</v>
      </c>
      <c r="F148" s="85" t="s">
        <v>697</v>
      </c>
      <c r="G148" s="85" t="s">
        <v>705</v>
      </c>
      <c r="H148" s="94" t="s">
        <v>673</v>
      </c>
    </row>
    <row r="149" spans="2:8" ht="15.75" thickBot="1">
      <c r="B149" t="s">
        <v>708</v>
      </c>
      <c r="C149" s="89" t="str">
        <f t="shared" si="3"/>
        <v>ПрилБаланс\ОснСр\ПередВАренду\Другие\СумКон</v>
      </c>
      <c r="D149" s="85" t="s">
        <v>658</v>
      </c>
      <c r="E149" s="85" t="s">
        <v>660</v>
      </c>
      <c r="F149" s="85" t="s">
        <v>697</v>
      </c>
      <c r="G149" s="85" t="s">
        <v>705</v>
      </c>
      <c r="H149" s="100" t="s">
        <v>676</v>
      </c>
    </row>
    <row r="150" spans="1:9" ht="15.75" thickBot="1">
      <c r="A150">
        <f t="shared" si="2"/>
        <v>112</v>
      </c>
      <c r="B150" t="s">
        <v>353</v>
      </c>
      <c r="C150" s="89" t="str">
        <f t="shared" si="3"/>
        <v>ПрилБаланс\ОснСр\ПередВАренду\Другие\!ВтчНаим\Наименование</v>
      </c>
      <c r="D150" s="85" t="s">
        <v>658</v>
      </c>
      <c r="E150" s="85" t="s">
        <v>660</v>
      </c>
      <c r="F150" s="85" t="s">
        <v>697</v>
      </c>
      <c r="G150" s="85" t="s">
        <v>705</v>
      </c>
      <c r="H150" s="93" t="s">
        <v>671</v>
      </c>
      <c r="I150" s="95" t="s">
        <v>672</v>
      </c>
    </row>
    <row r="151" spans="1:9" ht="15.75" thickBot="1">
      <c r="A151">
        <f t="shared" si="2"/>
        <v>113</v>
      </c>
      <c r="B151" t="s">
        <v>770</v>
      </c>
      <c r="C151" s="89" t="str">
        <f t="shared" si="3"/>
        <v>ПрилБаланс\ОснСр\ПередВАренду\Другие\!ВтчНаим\СумНач</v>
      </c>
      <c r="D151" s="85" t="s">
        <v>658</v>
      </c>
      <c r="E151" s="85" t="s">
        <v>660</v>
      </c>
      <c r="F151" s="85" t="s">
        <v>697</v>
      </c>
      <c r="G151" s="85" t="s">
        <v>705</v>
      </c>
      <c r="H151" s="93" t="s">
        <v>671</v>
      </c>
      <c r="I151" s="94" t="s">
        <v>673</v>
      </c>
    </row>
    <row r="152" spans="1:9" ht="15.75" thickBot="1">
      <c r="A152">
        <f t="shared" si="2"/>
        <v>114</v>
      </c>
      <c r="B152" t="s">
        <v>354</v>
      </c>
      <c r="C152" s="89" t="str">
        <f t="shared" si="3"/>
        <v>ПрилБаланс\ОснСр\ПередВАренду\Другие\!ВтчНаим\СумКон</v>
      </c>
      <c r="D152" s="85" t="s">
        <v>658</v>
      </c>
      <c r="E152" s="85" t="s">
        <v>660</v>
      </c>
      <c r="F152" s="85" t="s">
        <v>697</v>
      </c>
      <c r="G152" s="85" t="s">
        <v>705</v>
      </c>
      <c r="H152" s="97" t="s">
        <v>671</v>
      </c>
      <c r="I152" s="100" t="s">
        <v>676</v>
      </c>
    </row>
    <row r="153" spans="1:7" ht="15.75" thickBot="1">
      <c r="A153">
        <f t="shared" si="2"/>
        <v>115</v>
      </c>
      <c r="B153" t="s">
        <v>355</v>
      </c>
      <c r="C153" s="89" t="str">
        <f t="shared" si="3"/>
        <v>ПрилБаланс\ОснСр\ОбъектКонсерв\СумНач</v>
      </c>
      <c r="D153" s="85" t="s">
        <v>658</v>
      </c>
      <c r="E153" s="85" t="s">
        <v>660</v>
      </c>
      <c r="F153" s="85" t="s">
        <v>698</v>
      </c>
      <c r="G153" s="99" t="s">
        <v>673</v>
      </c>
    </row>
    <row r="154" spans="1:7" ht="15.75" thickBot="1">
      <c r="A154">
        <f t="shared" si="2"/>
        <v>116</v>
      </c>
      <c r="B154" t="s">
        <v>536</v>
      </c>
      <c r="C154" s="89" t="str">
        <f t="shared" si="3"/>
        <v>ПрилБаланс\ОснСр\ОбъектКонсерв\СумКон</v>
      </c>
      <c r="D154" s="85" t="s">
        <v>658</v>
      </c>
      <c r="E154" s="85" t="s">
        <v>660</v>
      </c>
      <c r="F154" s="85" t="s">
        <v>698</v>
      </c>
      <c r="G154" s="98" t="s">
        <v>676</v>
      </c>
    </row>
    <row r="155" spans="1:7" ht="15.75" thickBot="1">
      <c r="A155">
        <f t="shared" si="2"/>
        <v>117</v>
      </c>
      <c r="B155" t="s">
        <v>537</v>
      </c>
      <c r="C155" s="89" t="str">
        <f t="shared" si="3"/>
        <v>ПрилБаланс\ОснСр\ПолучОбъектАренд\СумНач</v>
      </c>
      <c r="D155" s="85" t="s">
        <v>658</v>
      </c>
      <c r="E155" s="85" t="s">
        <v>660</v>
      </c>
      <c r="F155" s="85" t="s">
        <v>699</v>
      </c>
      <c r="G155" s="94" t="s">
        <v>673</v>
      </c>
    </row>
    <row r="156" spans="1:7" ht="15.75" thickBot="1">
      <c r="A156">
        <f t="shared" si="2"/>
        <v>118</v>
      </c>
      <c r="B156" t="s">
        <v>356</v>
      </c>
      <c r="C156" s="89" t="str">
        <f t="shared" si="3"/>
        <v>ПрилБаланс\ОснСр\ПолучОбъектАренд\СумКон</v>
      </c>
      <c r="D156" s="85" t="s">
        <v>658</v>
      </c>
      <c r="E156" s="85" t="s">
        <v>660</v>
      </c>
      <c r="F156" s="85" t="s">
        <v>699</v>
      </c>
      <c r="G156" s="100" t="s">
        <v>676</v>
      </c>
    </row>
    <row r="157" spans="1:8" ht="15.75" thickBot="1">
      <c r="A157">
        <f t="shared" si="2"/>
        <v>119</v>
      </c>
      <c r="B157" t="s">
        <v>357</v>
      </c>
      <c r="C157" s="89" t="str">
        <f t="shared" si="3"/>
        <v>ПрилБаланс\ОснСр\ПолучОбъектАренд\!ВтчНаим\Наименование</v>
      </c>
      <c r="D157" s="85" t="s">
        <v>658</v>
      </c>
      <c r="E157" s="85" t="s">
        <v>660</v>
      </c>
      <c r="F157" s="85" t="s">
        <v>699</v>
      </c>
      <c r="G157" s="93" t="s">
        <v>671</v>
      </c>
      <c r="H157" s="95" t="s">
        <v>672</v>
      </c>
    </row>
    <row r="158" spans="1:8" ht="15.75" thickBot="1">
      <c r="A158">
        <f t="shared" si="2"/>
        <v>120</v>
      </c>
      <c r="B158" t="s">
        <v>771</v>
      </c>
      <c r="C158" s="89" t="str">
        <f t="shared" si="3"/>
        <v>ПрилБаланс\ОснСр\ПолучОбъектАренд\!ВтчНаим\СумНач</v>
      </c>
      <c r="D158" s="85" t="s">
        <v>658</v>
      </c>
      <c r="E158" s="85" t="s">
        <v>660</v>
      </c>
      <c r="F158" s="85" t="s">
        <v>699</v>
      </c>
      <c r="G158" s="93" t="s">
        <v>671</v>
      </c>
      <c r="H158" s="94" t="s">
        <v>673</v>
      </c>
    </row>
    <row r="159" spans="1:8" ht="15.75" thickBot="1">
      <c r="A159">
        <f t="shared" si="2"/>
        <v>121</v>
      </c>
      <c r="B159" t="s">
        <v>358</v>
      </c>
      <c r="C159" s="89" t="str">
        <f t="shared" si="3"/>
        <v>ПрилБаланс\ОснСр\ПолучОбъектАренд\!ВтчНаим\СумКон</v>
      </c>
      <c r="D159" s="85" t="s">
        <v>658</v>
      </c>
      <c r="E159" s="85" t="s">
        <v>660</v>
      </c>
      <c r="F159" s="85" t="s">
        <v>699</v>
      </c>
      <c r="G159" s="97" t="s">
        <v>671</v>
      </c>
      <c r="H159" s="100" t="s">
        <v>676</v>
      </c>
    </row>
    <row r="160" spans="1:7" ht="15.75" thickBot="1">
      <c r="A160">
        <f t="shared" si="2"/>
        <v>122</v>
      </c>
      <c r="B160" t="s">
        <v>359</v>
      </c>
      <c r="C160" s="89" t="str">
        <f t="shared" si="3"/>
        <v>ПрилБаланс\ОснСр\ОбъектГосРегистр\СумНач</v>
      </c>
      <c r="D160" s="85" t="s">
        <v>658</v>
      </c>
      <c r="E160" s="85" t="s">
        <v>660</v>
      </c>
      <c r="F160" s="85" t="s">
        <v>700</v>
      </c>
      <c r="G160" s="99" t="s">
        <v>673</v>
      </c>
    </row>
    <row r="161" spans="1:7" ht="15.75" thickBot="1">
      <c r="A161">
        <f t="shared" si="2"/>
        <v>123</v>
      </c>
      <c r="B161" t="s">
        <v>538</v>
      </c>
      <c r="C161" s="89" t="str">
        <f t="shared" si="3"/>
        <v>ПрилБаланс\ОснСр\ОбъектГосРегистр\СумКон</v>
      </c>
      <c r="D161" s="85" t="s">
        <v>658</v>
      </c>
      <c r="E161" s="85" t="s">
        <v>660</v>
      </c>
      <c r="F161" s="85" t="s">
        <v>700</v>
      </c>
      <c r="G161" s="98" t="s">
        <v>676</v>
      </c>
    </row>
    <row r="162" spans="1:8" ht="15.75" thickBot="1">
      <c r="A162">
        <f t="shared" si="2"/>
        <v>124</v>
      </c>
      <c r="B162" t="s">
        <v>539</v>
      </c>
      <c r="C162" s="89" t="str">
        <f t="shared" si="3"/>
        <v>ПрилБаланс\ОснСр\РезПереоц\ПервСтоим\СумНОтч</v>
      </c>
      <c r="D162" s="85" t="s">
        <v>658</v>
      </c>
      <c r="E162" s="85" t="s">
        <v>660</v>
      </c>
      <c r="F162" s="85" t="s">
        <v>701</v>
      </c>
      <c r="G162" s="85" t="s">
        <v>710</v>
      </c>
      <c r="H162" s="86" t="s">
        <v>711</v>
      </c>
    </row>
    <row r="163" spans="1:8" ht="15.75" thickBot="1">
      <c r="A163">
        <f t="shared" si="2"/>
        <v>125</v>
      </c>
      <c r="B163" t="s">
        <v>540</v>
      </c>
      <c r="C163" s="89" t="str">
        <f t="shared" si="3"/>
        <v>ПрилБаланс\ОснСр\РезПереоц\ПервСтоим\СумНПред</v>
      </c>
      <c r="D163" s="85" t="s">
        <v>658</v>
      </c>
      <c r="E163" s="85" t="s">
        <v>660</v>
      </c>
      <c r="F163" s="85" t="s">
        <v>701</v>
      </c>
      <c r="G163" s="85" t="s">
        <v>710</v>
      </c>
      <c r="H163" s="87" t="s">
        <v>712</v>
      </c>
    </row>
    <row r="164" spans="1:8" ht="15.75" thickBot="1">
      <c r="A164">
        <f t="shared" si="2"/>
        <v>126</v>
      </c>
      <c r="B164" t="s">
        <v>541</v>
      </c>
      <c r="C164" s="89" t="str">
        <f t="shared" si="3"/>
        <v>ПрилБаланс\ОснСр\РезПереоц\Амортизация\СумНОтч</v>
      </c>
      <c r="D164" s="85" t="s">
        <v>658</v>
      </c>
      <c r="E164" s="85" t="s">
        <v>660</v>
      </c>
      <c r="F164" s="85" t="s">
        <v>701</v>
      </c>
      <c r="G164" s="85" t="s">
        <v>52</v>
      </c>
      <c r="H164" s="86" t="s">
        <v>711</v>
      </c>
    </row>
    <row r="165" spans="1:8" ht="15.75" thickBot="1">
      <c r="A165">
        <f t="shared" si="2"/>
        <v>127</v>
      </c>
      <c r="B165" t="s">
        <v>542</v>
      </c>
      <c r="C165" s="89" t="str">
        <f t="shared" si="3"/>
        <v>ПрилБаланс\ОснСр\РезПереоц\Амортизация\СумНПред</v>
      </c>
      <c r="D165" s="85" t="s">
        <v>658</v>
      </c>
      <c r="E165" s="85" t="s">
        <v>660</v>
      </c>
      <c r="F165" s="85" t="s">
        <v>701</v>
      </c>
      <c r="G165" s="85" t="s">
        <v>52</v>
      </c>
      <c r="H165" s="87" t="s">
        <v>712</v>
      </c>
    </row>
    <row r="166" spans="1:7" ht="15.75" thickBot="1">
      <c r="A166">
        <f t="shared" si="2"/>
        <v>128</v>
      </c>
      <c r="B166" s="92" t="s">
        <v>543</v>
      </c>
      <c r="C166" s="89" t="str">
        <f t="shared" si="3"/>
        <v>ПрилБаланс\ОснСр\ИзмСтоим\СумНач</v>
      </c>
      <c r="D166" s="97" t="s">
        <v>658</v>
      </c>
      <c r="E166" s="97" t="s">
        <v>660</v>
      </c>
      <c r="F166" s="97" t="s">
        <v>702</v>
      </c>
      <c r="G166" s="99" t="s">
        <v>673</v>
      </c>
    </row>
    <row r="167" spans="1:7" ht="15.75" thickBot="1">
      <c r="A167">
        <f t="shared" si="2"/>
        <v>129</v>
      </c>
      <c r="B167" s="92" t="s">
        <v>544</v>
      </c>
      <c r="C167" s="89" t="str">
        <f t="shared" si="3"/>
        <v>ПрилБаланс\ОснСр\ИзмСтоим\СумКон</v>
      </c>
      <c r="D167" s="97" t="s">
        <v>658</v>
      </c>
      <c r="E167" s="97" t="s">
        <v>660</v>
      </c>
      <c r="F167" s="97" t="s">
        <v>702</v>
      </c>
      <c r="G167" s="98" t="s">
        <v>676</v>
      </c>
    </row>
    <row r="168" spans="1:7" ht="15.75" thickBot="1">
      <c r="A168">
        <f aca="true" t="shared" si="4" ref="A168:A216">ROW()-38</f>
        <v>130</v>
      </c>
      <c r="B168" t="s">
        <v>545</v>
      </c>
      <c r="C168" s="89" t="str">
        <f aca="true" t="shared" si="5" ref="C168:C231">CONCATENATE(D168,"\",E168)&amp;IF(LEN(F168)&gt;0,"\"&amp;F168,"")&amp;IF(LEN(G168)&gt;0,"\"&amp;G168,"")&amp;IF(LEN(H168)&gt;0,"\"&amp;H168,"")&amp;IF(LEN(I168)&gt;0,"\"&amp;I168,"")&amp;IF(LEN(J168)&gt;0,"\"&amp;J168,"")</f>
        <v>ПрилБаланс\ВложМатЦен\ИмущЛизинг\СумНач</v>
      </c>
      <c r="D168" s="85" t="s">
        <v>658</v>
      </c>
      <c r="E168" s="85" t="s">
        <v>661</v>
      </c>
      <c r="F168" s="85" t="s">
        <v>713</v>
      </c>
      <c r="G168" s="86" t="s">
        <v>673</v>
      </c>
    </row>
    <row r="169" spans="1:7" ht="15.75" thickBot="1">
      <c r="A169">
        <f t="shared" si="4"/>
        <v>131</v>
      </c>
      <c r="B169" t="s">
        <v>546</v>
      </c>
      <c r="C169" s="89" t="str">
        <f t="shared" si="5"/>
        <v>ПрилБаланс\ВложМатЦен\ИмущЛизинг\Увелич</v>
      </c>
      <c r="D169" s="85" t="s">
        <v>658</v>
      </c>
      <c r="E169" s="85" t="s">
        <v>661</v>
      </c>
      <c r="F169" s="85" t="s">
        <v>713</v>
      </c>
      <c r="G169" s="87" t="s">
        <v>674</v>
      </c>
    </row>
    <row r="170" spans="1:7" ht="15.75" thickBot="1">
      <c r="A170">
        <f t="shared" si="4"/>
        <v>132</v>
      </c>
      <c r="B170" t="s">
        <v>547</v>
      </c>
      <c r="C170" s="89" t="str">
        <f t="shared" si="5"/>
        <v>ПрилБаланс\ВложМатЦен\ИмущЛизинг\Уменьш</v>
      </c>
      <c r="D170" s="85" t="s">
        <v>658</v>
      </c>
      <c r="E170" s="85" t="s">
        <v>661</v>
      </c>
      <c r="F170" s="85" t="s">
        <v>713</v>
      </c>
      <c r="G170" s="87" t="s">
        <v>675</v>
      </c>
    </row>
    <row r="171" spans="1:7" ht="15.75" thickBot="1">
      <c r="A171">
        <f t="shared" si="4"/>
        <v>133</v>
      </c>
      <c r="B171" t="s">
        <v>548</v>
      </c>
      <c r="C171" s="89" t="str">
        <f t="shared" si="5"/>
        <v>ПрилБаланс\ВложМатЦен\ИмущЛизинг\СумКон</v>
      </c>
      <c r="D171" s="85" t="s">
        <v>658</v>
      </c>
      <c r="E171" s="85" t="s">
        <v>661</v>
      </c>
      <c r="F171" s="85" t="s">
        <v>713</v>
      </c>
      <c r="G171" s="87" t="s">
        <v>676</v>
      </c>
    </row>
    <row r="172" spans="1:7" ht="15.75" thickBot="1">
      <c r="A172">
        <f t="shared" si="4"/>
        <v>134</v>
      </c>
      <c r="B172" t="s">
        <v>549</v>
      </c>
      <c r="C172" s="89" t="str">
        <f t="shared" si="5"/>
        <v>ПрилБаланс\ВложМатЦен\ИмущПрокат\СумНач</v>
      </c>
      <c r="D172" s="85" t="s">
        <v>658</v>
      </c>
      <c r="E172" s="85" t="s">
        <v>661</v>
      </c>
      <c r="F172" s="85" t="s">
        <v>714</v>
      </c>
      <c r="G172" s="86" t="s">
        <v>673</v>
      </c>
    </row>
    <row r="173" spans="1:7" ht="15.75" thickBot="1">
      <c r="A173">
        <f t="shared" si="4"/>
        <v>135</v>
      </c>
      <c r="B173" t="s">
        <v>550</v>
      </c>
      <c r="C173" s="89" t="str">
        <f t="shared" si="5"/>
        <v>ПрилБаланс\ВложМатЦен\ИмущПрокат\Увелич</v>
      </c>
      <c r="D173" s="85" t="s">
        <v>658</v>
      </c>
      <c r="E173" s="85" t="s">
        <v>661</v>
      </c>
      <c r="F173" s="85" t="s">
        <v>714</v>
      </c>
      <c r="G173" s="87" t="s">
        <v>674</v>
      </c>
    </row>
    <row r="174" spans="1:7" ht="15.75" thickBot="1">
      <c r="A174">
        <f t="shared" si="4"/>
        <v>136</v>
      </c>
      <c r="B174" t="s">
        <v>551</v>
      </c>
      <c r="C174" s="89" t="str">
        <f t="shared" si="5"/>
        <v>ПрилБаланс\ВложМатЦен\ИмущПрокат\Уменьш</v>
      </c>
      <c r="D174" s="85" t="s">
        <v>658</v>
      </c>
      <c r="E174" s="85" t="s">
        <v>661</v>
      </c>
      <c r="F174" s="85" t="s">
        <v>714</v>
      </c>
      <c r="G174" s="87" t="s">
        <v>675</v>
      </c>
    </row>
    <row r="175" spans="1:7" ht="15.75" thickBot="1">
      <c r="A175">
        <f t="shared" si="4"/>
        <v>137</v>
      </c>
      <c r="B175" t="s">
        <v>360</v>
      </c>
      <c r="C175" s="89" t="str">
        <f t="shared" si="5"/>
        <v>ПрилБаланс\ВложМатЦен\ИмущПрокат\СумКон</v>
      </c>
      <c r="D175" s="85" t="s">
        <v>658</v>
      </c>
      <c r="E175" s="85" t="s">
        <v>661</v>
      </c>
      <c r="F175" s="85" t="s">
        <v>714</v>
      </c>
      <c r="G175" s="87" t="s">
        <v>676</v>
      </c>
    </row>
    <row r="176" spans="1:7" ht="15.75" thickBot="1">
      <c r="A176">
        <f t="shared" si="4"/>
        <v>138</v>
      </c>
      <c r="B176" t="s">
        <v>715</v>
      </c>
      <c r="C176" s="89" t="str">
        <f t="shared" si="5"/>
        <v>ПрилБаланс\ВложМатЦен\Прочие\СумНач</v>
      </c>
      <c r="D176" s="85" t="s">
        <v>658</v>
      </c>
      <c r="E176" s="85" t="s">
        <v>661</v>
      </c>
      <c r="F176" s="85" t="s">
        <v>18</v>
      </c>
      <c r="G176" s="86" t="s">
        <v>673</v>
      </c>
    </row>
    <row r="177" spans="1:7" ht="15.75" thickBot="1">
      <c r="A177">
        <f t="shared" si="4"/>
        <v>139</v>
      </c>
      <c r="B177" t="s">
        <v>716</v>
      </c>
      <c r="C177" s="89" t="str">
        <f t="shared" si="5"/>
        <v>ПрилБаланс\ВложМатЦен\Прочие\Увелич</v>
      </c>
      <c r="D177" s="85" t="s">
        <v>658</v>
      </c>
      <c r="E177" s="85" t="s">
        <v>661</v>
      </c>
      <c r="F177" s="85" t="s">
        <v>18</v>
      </c>
      <c r="G177" s="87" t="s">
        <v>674</v>
      </c>
    </row>
    <row r="178" spans="1:7" ht="15.75" thickBot="1">
      <c r="A178">
        <f t="shared" si="4"/>
        <v>140</v>
      </c>
      <c r="B178" t="s">
        <v>717</v>
      </c>
      <c r="C178" s="89" t="str">
        <f t="shared" si="5"/>
        <v>ПрилБаланс\ВложМатЦен\Прочие\Уменьш</v>
      </c>
      <c r="D178" s="85" t="s">
        <v>658</v>
      </c>
      <c r="E178" s="85" t="s">
        <v>661</v>
      </c>
      <c r="F178" s="85" t="s">
        <v>18</v>
      </c>
      <c r="G178" s="87" t="s">
        <v>675</v>
      </c>
    </row>
    <row r="179" spans="1:7" ht="15.75" thickBot="1">
      <c r="A179">
        <f t="shared" si="4"/>
        <v>141</v>
      </c>
      <c r="B179" t="s">
        <v>361</v>
      </c>
      <c r="C179" s="89" t="str">
        <f t="shared" si="5"/>
        <v>ПрилБаланс\ВложМатЦен\Прочие\СумКон</v>
      </c>
      <c r="D179" s="85" t="s">
        <v>658</v>
      </c>
      <c r="E179" s="85" t="s">
        <v>661</v>
      </c>
      <c r="F179" s="85" t="s">
        <v>18</v>
      </c>
      <c r="G179" s="87" t="s">
        <v>676</v>
      </c>
    </row>
    <row r="180" spans="1:8" ht="15.75" thickBot="1">
      <c r="A180">
        <f t="shared" si="4"/>
        <v>142</v>
      </c>
      <c r="B180" t="s">
        <v>718</v>
      </c>
      <c r="C180" s="89" t="str">
        <f t="shared" si="5"/>
        <v>ПрилБаланс\ВложМатЦен\Прочие\!ВтчНаим\Наименование</v>
      </c>
      <c r="D180" s="85" t="s">
        <v>658</v>
      </c>
      <c r="E180" s="85" t="s">
        <v>661</v>
      </c>
      <c r="F180" s="85" t="s">
        <v>18</v>
      </c>
      <c r="G180" s="97" t="s">
        <v>671</v>
      </c>
      <c r="H180" s="87" t="s">
        <v>672</v>
      </c>
    </row>
    <row r="181" spans="1:8" ht="15.75" thickBot="1">
      <c r="A181">
        <f t="shared" si="4"/>
        <v>143</v>
      </c>
      <c r="B181" t="s">
        <v>772</v>
      </c>
      <c r="C181" s="89" t="str">
        <f t="shared" si="5"/>
        <v>ПрилБаланс\ВложМатЦен\Прочие\!ВтчНаим\СумНач</v>
      </c>
      <c r="D181" s="85" t="s">
        <v>658</v>
      </c>
      <c r="E181" s="85" t="s">
        <v>661</v>
      </c>
      <c r="F181" s="85" t="s">
        <v>18</v>
      </c>
      <c r="G181" s="97" t="s">
        <v>671</v>
      </c>
      <c r="H181" s="86" t="s">
        <v>673</v>
      </c>
    </row>
    <row r="182" spans="1:8" ht="15.75" thickBot="1">
      <c r="A182">
        <f t="shared" si="4"/>
        <v>144</v>
      </c>
      <c r="B182" t="s">
        <v>773</v>
      </c>
      <c r="C182" s="89" t="str">
        <f t="shared" si="5"/>
        <v>ПрилБаланс\ВложМатЦен\Прочие\!ВтчНаим\Увелич</v>
      </c>
      <c r="D182" s="85" t="s">
        <v>658</v>
      </c>
      <c r="E182" s="85" t="s">
        <v>661</v>
      </c>
      <c r="F182" s="85" t="s">
        <v>18</v>
      </c>
      <c r="G182" s="97" t="s">
        <v>671</v>
      </c>
      <c r="H182" s="87" t="s">
        <v>674</v>
      </c>
    </row>
    <row r="183" spans="1:8" ht="15.75" thickBot="1">
      <c r="A183">
        <f t="shared" si="4"/>
        <v>145</v>
      </c>
      <c r="B183" t="s">
        <v>774</v>
      </c>
      <c r="C183" s="89" t="str">
        <f t="shared" si="5"/>
        <v>ПрилБаланс\ВложМатЦен\Прочие\!ВтчНаим\Уменьш</v>
      </c>
      <c r="D183" s="85" t="s">
        <v>658</v>
      </c>
      <c r="E183" s="85" t="s">
        <v>661</v>
      </c>
      <c r="F183" s="85" t="s">
        <v>18</v>
      </c>
      <c r="G183" s="97" t="s">
        <v>671</v>
      </c>
      <c r="H183" s="87" t="s">
        <v>675</v>
      </c>
    </row>
    <row r="184" spans="1:8" ht="15.75" thickBot="1">
      <c r="A184">
        <f t="shared" si="4"/>
        <v>146</v>
      </c>
      <c r="B184" t="s">
        <v>552</v>
      </c>
      <c r="C184" s="89" t="str">
        <f t="shared" si="5"/>
        <v>ПрилБаланс\ВложМатЦен\Прочие\!ВтчНаим\СумКон</v>
      </c>
      <c r="D184" s="85" t="s">
        <v>658</v>
      </c>
      <c r="E184" s="85" t="s">
        <v>661</v>
      </c>
      <c r="F184" s="85" t="s">
        <v>18</v>
      </c>
      <c r="G184" s="97" t="s">
        <v>671</v>
      </c>
      <c r="H184" s="87" t="s">
        <v>676</v>
      </c>
    </row>
    <row r="185" spans="1:6" ht="15.75" thickBot="1">
      <c r="A185">
        <f t="shared" si="4"/>
        <v>147</v>
      </c>
      <c r="B185" t="s">
        <v>553</v>
      </c>
      <c r="C185" s="89" t="str">
        <f t="shared" si="5"/>
        <v>ПрилБаланс\ВложМатЦен\СумНач</v>
      </c>
      <c r="D185" s="85" t="s">
        <v>658</v>
      </c>
      <c r="E185" s="85" t="s">
        <v>661</v>
      </c>
      <c r="F185" s="86" t="s">
        <v>673</v>
      </c>
    </row>
    <row r="186" spans="1:6" ht="15.75" thickBot="1">
      <c r="A186">
        <f t="shared" si="4"/>
        <v>148</v>
      </c>
      <c r="B186" t="s">
        <v>554</v>
      </c>
      <c r="C186" s="89" t="str">
        <f t="shared" si="5"/>
        <v>ПрилБаланс\ВложМатЦен\Увелич</v>
      </c>
      <c r="D186" s="85" t="s">
        <v>658</v>
      </c>
      <c r="E186" s="85" t="s">
        <v>661</v>
      </c>
      <c r="F186" s="87" t="s">
        <v>674</v>
      </c>
    </row>
    <row r="187" spans="1:6" ht="15.75" thickBot="1">
      <c r="A187">
        <f t="shared" si="4"/>
        <v>149</v>
      </c>
      <c r="B187" t="s">
        <v>555</v>
      </c>
      <c r="C187" s="89" t="str">
        <f t="shared" si="5"/>
        <v>ПрилБаланс\ВложМатЦен\Уменьш</v>
      </c>
      <c r="D187" s="85" t="s">
        <v>658</v>
      </c>
      <c r="E187" s="85" t="s">
        <v>661</v>
      </c>
      <c r="F187" s="87" t="s">
        <v>675</v>
      </c>
    </row>
    <row r="188" spans="1:6" ht="15.75" thickBot="1">
      <c r="A188">
        <f t="shared" si="4"/>
        <v>150</v>
      </c>
      <c r="B188" t="s">
        <v>556</v>
      </c>
      <c r="C188" s="89" t="str">
        <f t="shared" si="5"/>
        <v>ПрилБаланс\ВложМатЦен\СумКон</v>
      </c>
      <c r="D188" s="85" t="s">
        <v>658</v>
      </c>
      <c r="E188" s="85" t="s">
        <v>661</v>
      </c>
      <c r="F188" s="87" t="s">
        <v>676</v>
      </c>
    </row>
    <row r="189" spans="1:7" ht="15.75" thickBot="1">
      <c r="A189">
        <f t="shared" si="4"/>
        <v>151</v>
      </c>
      <c r="B189" t="s">
        <v>557</v>
      </c>
      <c r="C189" s="89" t="str">
        <f t="shared" si="5"/>
        <v>ПрилБаланс\ВложМатЦен\АмортДохВлож\СумНач</v>
      </c>
      <c r="D189" s="85" t="s">
        <v>658</v>
      </c>
      <c r="E189" s="85" t="s">
        <v>661</v>
      </c>
      <c r="F189" s="85" t="s">
        <v>686</v>
      </c>
      <c r="G189" s="86" t="s">
        <v>673</v>
      </c>
    </row>
    <row r="190" spans="1:7" ht="15.75" thickBot="1">
      <c r="A190">
        <f t="shared" si="4"/>
        <v>152</v>
      </c>
      <c r="B190" t="s">
        <v>558</v>
      </c>
      <c r="C190" s="89" t="str">
        <f t="shared" si="5"/>
        <v>ПрилБаланс\ВложМатЦен\АмортДохВлож\СумКон</v>
      </c>
      <c r="D190" s="85" t="s">
        <v>658</v>
      </c>
      <c r="E190" s="85" t="s">
        <v>661</v>
      </c>
      <c r="F190" s="85" t="s">
        <v>686</v>
      </c>
      <c r="G190" s="87" t="s">
        <v>676</v>
      </c>
    </row>
    <row r="191" spans="1:6" ht="15.75" thickBot="1">
      <c r="A191">
        <f t="shared" si="4"/>
        <v>153</v>
      </c>
      <c r="B191" t="s">
        <v>559</v>
      </c>
      <c r="C191" s="89" t="str">
        <f t="shared" si="5"/>
        <v>ПрилБаланс\РасхНИОКР\СумНач</v>
      </c>
      <c r="D191" s="85" t="s">
        <v>658</v>
      </c>
      <c r="E191" s="85" t="s">
        <v>662</v>
      </c>
      <c r="F191" s="86" t="s">
        <v>673</v>
      </c>
    </row>
    <row r="192" spans="1:6" ht="15.75" thickBot="1">
      <c r="A192">
        <f t="shared" si="4"/>
        <v>154</v>
      </c>
      <c r="B192" t="s">
        <v>560</v>
      </c>
      <c r="C192" s="89" t="str">
        <f t="shared" si="5"/>
        <v>ПрилБаланс\РасхНИОКР\Увелич</v>
      </c>
      <c r="D192" s="85" t="s">
        <v>658</v>
      </c>
      <c r="E192" s="85" t="s">
        <v>662</v>
      </c>
      <c r="F192" s="87" t="s">
        <v>674</v>
      </c>
    </row>
    <row r="193" spans="1:6" ht="15.75" thickBot="1">
      <c r="A193">
        <f t="shared" si="4"/>
        <v>155</v>
      </c>
      <c r="B193" t="s">
        <v>561</v>
      </c>
      <c r="C193" s="89" t="str">
        <f t="shared" si="5"/>
        <v>ПрилБаланс\РасхНИОКР\Уменьш</v>
      </c>
      <c r="D193" s="85" t="s">
        <v>658</v>
      </c>
      <c r="E193" s="85" t="s">
        <v>662</v>
      </c>
      <c r="F193" s="87" t="s">
        <v>675</v>
      </c>
    </row>
    <row r="194" spans="1:6" ht="15.75" thickBot="1">
      <c r="A194">
        <f t="shared" si="4"/>
        <v>156</v>
      </c>
      <c r="B194" t="s">
        <v>362</v>
      </c>
      <c r="C194" s="89" t="str">
        <f t="shared" si="5"/>
        <v>ПрилБаланс\РасхНИОКР\СумКон</v>
      </c>
      <c r="D194" s="85" t="s">
        <v>658</v>
      </c>
      <c r="E194" s="85" t="s">
        <v>662</v>
      </c>
      <c r="F194" s="87" t="s">
        <v>676</v>
      </c>
    </row>
    <row r="195" spans="1:7" ht="15.75" thickBot="1">
      <c r="A195">
        <f t="shared" si="4"/>
        <v>157</v>
      </c>
      <c r="B195" t="s">
        <v>363</v>
      </c>
      <c r="C195" s="89" t="str">
        <f t="shared" si="5"/>
        <v>ПрилБаланс\РасхНИОКР\!ВтчНаим\Наименование</v>
      </c>
      <c r="D195" s="85" t="s">
        <v>658</v>
      </c>
      <c r="E195" s="85" t="s">
        <v>662</v>
      </c>
      <c r="F195" s="97" t="s">
        <v>671</v>
      </c>
      <c r="G195" s="87" t="s">
        <v>672</v>
      </c>
    </row>
    <row r="196" spans="1:7" ht="15.75" thickBot="1">
      <c r="A196">
        <f t="shared" si="4"/>
        <v>158</v>
      </c>
      <c r="B196" t="s">
        <v>775</v>
      </c>
      <c r="C196" s="89" t="str">
        <f t="shared" si="5"/>
        <v>ПрилБаланс\РасхНИОКР\!ВтчНаим\СумНач</v>
      </c>
      <c r="D196" s="85" t="s">
        <v>658</v>
      </c>
      <c r="E196" s="85" t="s">
        <v>662</v>
      </c>
      <c r="F196" s="97" t="s">
        <v>671</v>
      </c>
      <c r="G196" s="86" t="s">
        <v>673</v>
      </c>
    </row>
    <row r="197" spans="1:7" ht="15.75" thickBot="1">
      <c r="A197">
        <f t="shared" si="4"/>
        <v>159</v>
      </c>
      <c r="B197" t="s">
        <v>776</v>
      </c>
      <c r="C197" s="89" t="str">
        <f t="shared" si="5"/>
        <v>ПрилБаланс\РасхНИОКР\!ВтчНаим\Увелич</v>
      </c>
      <c r="D197" s="85" t="s">
        <v>658</v>
      </c>
      <c r="E197" s="85" t="s">
        <v>662</v>
      </c>
      <c r="F197" s="97" t="s">
        <v>671</v>
      </c>
      <c r="G197" s="87" t="s">
        <v>674</v>
      </c>
    </row>
    <row r="198" spans="1:7" ht="15.75" thickBot="1">
      <c r="A198">
        <f t="shared" si="4"/>
        <v>160</v>
      </c>
      <c r="B198" t="s">
        <v>777</v>
      </c>
      <c r="C198" s="89" t="str">
        <f t="shared" si="5"/>
        <v>ПрилБаланс\РасхНИОКР\!ВтчНаим\Уменьш</v>
      </c>
      <c r="D198" s="85" t="s">
        <v>658</v>
      </c>
      <c r="E198" s="85" t="s">
        <v>662</v>
      </c>
      <c r="F198" s="97" t="s">
        <v>671</v>
      </c>
      <c r="G198" s="87" t="s">
        <v>675</v>
      </c>
    </row>
    <row r="199" spans="1:7" ht="15.75" thickBot="1">
      <c r="A199">
        <f t="shared" si="4"/>
        <v>161</v>
      </c>
      <c r="B199" t="s">
        <v>364</v>
      </c>
      <c r="C199" s="89" t="str">
        <f t="shared" si="5"/>
        <v>ПрилБаланс\РасхНИОКР\!ВтчНаим\СумКон</v>
      </c>
      <c r="D199" s="85" t="s">
        <v>658</v>
      </c>
      <c r="E199" s="85" t="s">
        <v>662</v>
      </c>
      <c r="F199" s="97" t="s">
        <v>671</v>
      </c>
      <c r="G199" s="87" t="s">
        <v>676</v>
      </c>
    </row>
    <row r="200" spans="1:7" ht="15.75" thickBot="1">
      <c r="A200">
        <f t="shared" si="4"/>
        <v>162</v>
      </c>
      <c r="B200" t="s">
        <v>365</v>
      </c>
      <c r="C200" s="89" t="str">
        <f t="shared" si="5"/>
        <v>ПрилБаланс\РасхНИОКР\СумРасхНИ\СумНач</v>
      </c>
      <c r="D200" s="85" t="s">
        <v>658</v>
      </c>
      <c r="E200" s="85" t="s">
        <v>662</v>
      </c>
      <c r="F200" s="85" t="s">
        <v>719</v>
      </c>
      <c r="G200" s="86" t="s">
        <v>673</v>
      </c>
    </row>
    <row r="201" spans="1:7" ht="15.75" thickBot="1">
      <c r="A201">
        <f t="shared" si="4"/>
        <v>163</v>
      </c>
      <c r="B201" t="s">
        <v>432</v>
      </c>
      <c r="C201" s="89" t="str">
        <f t="shared" si="5"/>
        <v>ПрилБаланс\РасхНИОКР\СумРасхНИ\СумКон</v>
      </c>
      <c r="D201" s="85" t="s">
        <v>658</v>
      </c>
      <c r="E201" s="85" t="s">
        <v>662</v>
      </c>
      <c r="F201" s="85" t="s">
        <v>719</v>
      </c>
      <c r="G201" s="87" t="s">
        <v>676</v>
      </c>
    </row>
    <row r="202" spans="1:7" ht="15.75" thickBot="1">
      <c r="A202">
        <f t="shared" si="4"/>
        <v>164</v>
      </c>
      <c r="B202" t="s">
        <v>562</v>
      </c>
      <c r="C202" s="89" t="str">
        <f t="shared" si="5"/>
        <v>ПрилБаланс\РасхНИОКР\ВнереалСумРасхНИ\СумОтч</v>
      </c>
      <c r="D202" s="85" t="s">
        <v>658</v>
      </c>
      <c r="E202" s="85" t="s">
        <v>662</v>
      </c>
      <c r="F202" s="85" t="s">
        <v>720</v>
      </c>
      <c r="G202" s="86" t="s">
        <v>669</v>
      </c>
    </row>
    <row r="203" spans="1:7" ht="15.75" thickBot="1">
      <c r="A203">
        <f t="shared" si="4"/>
        <v>165</v>
      </c>
      <c r="B203" t="s">
        <v>433</v>
      </c>
      <c r="C203" s="89" t="str">
        <f t="shared" si="5"/>
        <v>ПрилБаланс\РасхНИОКР\ВнереалСумРасхНИ\СумПред</v>
      </c>
      <c r="D203" s="85" t="s">
        <v>658</v>
      </c>
      <c r="E203" s="85" t="s">
        <v>662</v>
      </c>
      <c r="F203" s="85" t="s">
        <v>720</v>
      </c>
      <c r="G203" s="87" t="s">
        <v>670</v>
      </c>
    </row>
    <row r="204" spans="1:6" ht="15.75" thickBot="1">
      <c r="A204">
        <f t="shared" si="4"/>
        <v>166</v>
      </c>
      <c r="B204" t="s">
        <v>563</v>
      </c>
      <c r="C204" s="89" t="str">
        <f t="shared" si="5"/>
        <v>ПрилБаланс\РасхПриРес\СумНач</v>
      </c>
      <c r="D204" s="85" t="s">
        <v>658</v>
      </c>
      <c r="E204" s="85" t="s">
        <v>663</v>
      </c>
      <c r="F204" s="86" t="s">
        <v>673</v>
      </c>
    </row>
    <row r="205" spans="1:6" ht="15.75" thickBot="1">
      <c r="A205">
        <f t="shared" si="4"/>
        <v>167</v>
      </c>
      <c r="B205" t="s">
        <v>564</v>
      </c>
      <c r="C205" s="89" t="str">
        <f t="shared" si="5"/>
        <v>ПрилБаланс\РасхПриРес\Увелич</v>
      </c>
      <c r="D205" s="85" t="s">
        <v>658</v>
      </c>
      <c r="E205" s="85" t="s">
        <v>663</v>
      </c>
      <c r="F205" s="87" t="s">
        <v>674</v>
      </c>
    </row>
    <row r="206" spans="1:6" ht="15.75" thickBot="1">
      <c r="A206">
        <f t="shared" si="4"/>
        <v>168</v>
      </c>
      <c r="B206" t="s">
        <v>565</v>
      </c>
      <c r="C206" s="89" t="str">
        <f t="shared" si="5"/>
        <v>ПрилБаланс\РасхПриРес\Уменьш</v>
      </c>
      <c r="D206" s="85" t="s">
        <v>658</v>
      </c>
      <c r="E206" s="85" t="s">
        <v>663</v>
      </c>
      <c r="F206" s="87" t="s">
        <v>675</v>
      </c>
    </row>
    <row r="207" spans="1:6" ht="15.75" thickBot="1">
      <c r="A207">
        <f t="shared" si="4"/>
        <v>169</v>
      </c>
      <c r="B207" t="s">
        <v>366</v>
      </c>
      <c r="C207" s="89" t="str">
        <f t="shared" si="5"/>
        <v>ПрилБаланс\РасхПриРес\СумКон</v>
      </c>
      <c r="D207" s="85" t="s">
        <v>658</v>
      </c>
      <c r="E207" s="85" t="s">
        <v>663</v>
      </c>
      <c r="F207" s="87" t="s">
        <v>676</v>
      </c>
    </row>
    <row r="208" spans="1:7" ht="15.75" thickBot="1">
      <c r="A208">
        <f t="shared" si="4"/>
        <v>170</v>
      </c>
      <c r="B208" t="s">
        <v>367</v>
      </c>
      <c r="C208" s="89" t="str">
        <f t="shared" si="5"/>
        <v>ПрилБаланс\РасхПриРес\!ВтчНаим\Наименование</v>
      </c>
      <c r="D208" s="85" t="s">
        <v>658</v>
      </c>
      <c r="E208" s="85" t="s">
        <v>663</v>
      </c>
      <c r="F208" s="97" t="s">
        <v>671</v>
      </c>
      <c r="G208" s="87" t="s">
        <v>672</v>
      </c>
    </row>
    <row r="209" spans="1:7" ht="15.75" thickBot="1">
      <c r="A209">
        <f t="shared" si="4"/>
        <v>171</v>
      </c>
      <c r="B209" t="s">
        <v>778</v>
      </c>
      <c r="C209" s="89" t="str">
        <f t="shared" si="5"/>
        <v>ПрилБаланс\РасхПриРес\!ВтчНаим\СумНач</v>
      </c>
      <c r="D209" s="85" t="s">
        <v>658</v>
      </c>
      <c r="E209" s="85" t="s">
        <v>663</v>
      </c>
      <c r="F209" s="97" t="s">
        <v>671</v>
      </c>
      <c r="G209" s="86" t="s">
        <v>673</v>
      </c>
    </row>
    <row r="210" spans="1:7" ht="15.75" thickBot="1">
      <c r="A210">
        <f t="shared" si="4"/>
        <v>172</v>
      </c>
      <c r="B210" t="s">
        <v>779</v>
      </c>
      <c r="C210" s="89" t="str">
        <f t="shared" si="5"/>
        <v>ПрилБаланс\РасхПриРес\!ВтчНаим\Увелич</v>
      </c>
      <c r="D210" s="85" t="s">
        <v>658</v>
      </c>
      <c r="E210" s="85" t="s">
        <v>663</v>
      </c>
      <c r="F210" s="97" t="s">
        <v>671</v>
      </c>
      <c r="G210" s="87" t="s">
        <v>674</v>
      </c>
    </row>
    <row r="211" spans="1:7" ht="15.75" thickBot="1">
      <c r="A211">
        <f t="shared" si="4"/>
        <v>173</v>
      </c>
      <c r="B211" t="s">
        <v>780</v>
      </c>
      <c r="C211" s="89" t="str">
        <f t="shared" si="5"/>
        <v>ПрилБаланс\РасхПриРес\!ВтчНаим\Уменьш</v>
      </c>
      <c r="D211" s="85" t="s">
        <v>658</v>
      </c>
      <c r="E211" s="85" t="s">
        <v>663</v>
      </c>
      <c r="F211" s="97" t="s">
        <v>671</v>
      </c>
      <c r="G211" s="87" t="s">
        <v>675</v>
      </c>
    </row>
    <row r="212" spans="1:7" ht="15.75" thickBot="1">
      <c r="A212">
        <f t="shared" si="4"/>
        <v>174</v>
      </c>
      <c r="B212" t="s">
        <v>368</v>
      </c>
      <c r="C212" s="89" t="str">
        <f t="shared" si="5"/>
        <v>ПрилБаланс\РасхПриРес\!ВтчНаим\СумКон</v>
      </c>
      <c r="D212" s="85" t="s">
        <v>658</v>
      </c>
      <c r="E212" s="85" t="s">
        <v>663</v>
      </c>
      <c r="F212" s="97" t="s">
        <v>671</v>
      </c>
      <c r="G212" s="87" t="s">
        <v>676</v>
      </c>
    </row>
    <row r="213" spans="1:7" ht="15.75" thickBot="1">
      <c r="A213">
        <f t="shared" si="4"/>
        <v>175</v>
      </c>
      <c r="B213" t="s">
        <v>369</v>
      </c>
      <c r="C213" s="89" t="str">
        <f t="shared" si="5"/>
        <v>ПрилБаланс\РасхПриРес\СумРасхПоиск\СумНач</v>
      </c>
      <c r="D213" s="85" t="s">
        <v>658</v>
      </c>
      <c r="E213" s="85" t="s">
        <v>663</v>
      </c>
      <c r="F213" s="85" t="s">
        <v>721</v>
      </c>
      <c r="G213" s="86" t="s">
        <v>673</v>
      </c>
    </row>
    <row r="214" spans="1:7" ht="15.75" thickBot="1">
      <c r="A214">
        <f t="shared" si="4"/>
        <v>176</v>
      </c>
      <c r="B214" t="s">
        <v>566</v>
      </c>
      <c r="C214" s="89" t="str">
        <f t="shared" si="5"/>
        <v>ПрилБаланс\РасхПриРес\СумРасхПоиск\СумКон</v>
      </c>
      <c r="D214" s="85" t="s">
        <v>658</v>
      </c>
      <c r="E214" s="85" t="s">
        <v>663</v>
      </c>
      <c r="F214" s="85" t="s">
        <v>721</v>
      </c>
      <c r="G214" s="87" t="s">
        <v>676</v>
      </c>
    </row>
    <row r="215" spans="1:7" ht="15.75" thickBot="1">
      <c r="A215">
        <f t="shared" si="4"/>
        <v>177</v>
      </c>
      <c r="B215" t="s">
        <v>567</v>
      </c>
      <c r="C215" s="89" t="str">
        <f t="shared" si="5"/>
        <v>ПрилБаланс\РасхПриРес\СумРасхОсвоен\СумНач</v>
      </c>
      <c r="D215" s="85" t="s">
        <v>658</v>
      </c>
      <c r="E215" s="85" t="s">
        <v>663</v>
      </c>
      <c r="F215" s="85" t="s">
        <v>722</v>
      </c>
      <c r="G215" s="86" t="s">
        <v>673</v>
      </c>
    </row>
    <row r="216" spans="1:7" ht="15.75" thickBot="1">
      <c r="A216">
        <f t="shared" si="4"/>
        <v>178</v>
      </c>
      <c r="B216" t="s">
        <v>568</v>
      </c>
      <c r="C216" s="89" t="str">
        <f t="shared" si="5"/>
        <v>ПрилБаланс\РасхПриРес\СумРасхОсвоен\СумКон</v>
      </c>
      <c r="D216" s="85" t="s">
        <v>658</v>
      </c>
      <c r="E216" s="85" t="s">
        <v>663</v>
      </c>
      <c r="F216" s="85" t="s">
        <v>722</v>
      </c>
      <c r="G216" s="87" t="s">
        <v>676</v>
      </c>
    </row>
    <row r="217" spans="2:9" ht="15.75" thickBot="1">
      <c r="B217" t="s">
        <v>569</v>
      </c>
      <c r="C217" s="89" t="str">
        <f t="shared" si="5"/>
        <v>ПрилБаланс\ФинВлож\Краткосрочн\ВкладДрОрг\СумНач</v>
      </c>
      <c r="D217" s="85" t="s">
        <v>658</v>
      </c>
      <c r="E217" s="85" t="s">
        <v>664</v>
      </c>
      <c r="F217" s="85" t="s">
        <v>723</v>
      </c>
      <c r="G217" s="106" t="s">
        <v>725</v>
      </c>
      <c r="H217" s="107" t="s">
        <v>673</v>
      </c>
      <c r="I217" s="108"/>
    </row>
    <row r="218" spans="2:9" ht="15.75" thickBot="1">
      <c r="B218" t="s">
        <v>570</v>
      </c>
      <c r="C218" s="89" t="str">
        <f t="shared" si="5"/>
        <v>ПрилБаланс\ФинВлож\Краткосрочн\ВкладДрОрг\СумКон</v>
      </c>
      <c r="D218" s="85" t="s">
        <v>658</v>
      </c>
      <c r="E218" s="85" t="s">
        <v>664</v>
      </c>
      <c r="F218" s="85" t="s">
        <v>723</v>
      </c>
      <c r="G218" s="106" t="s">
        <v>725</v>
      </c>
      <c r="H218" s="109" t="s">
        <v>676</v>
      </c>
      <c r="I218" s="108"/>
    </row>
    <row r="219" spans="2:10" ht="15.75" thickBot="1">
      <c r="B219" t="s">
        <v>571</v>
      </c>
      <c r="C219" s="89" t="str">
        <f t="shared" si="5"/>
        <v>ПрилБаланс\ФинВлож\Краткосрочн\ВкладДрОрг\ДочерХозОбщ\СумНач</v>
      </c>
      <c r="D219" s="85" t="s">
        <v>658</v>
      </c>
      <c r="E219" s="85" t="s">
        <v>664</v>
      </c>
      <c r="F219" s="85" t="s">
        <v>723</v>
      </c>
      <c r="G219" s="106" t="s">
        <v>725</v>
      </c>
      <c r="H219" s="106" t="s">
        <v>726</v>
      </c>
      <c r="I219" s="107" t="s">
        <v>673</v>
      </c>
      <c r="J219" s="108"/>
    </row>
    <row r="220" spans="2:10" ht="15.75" thickBot="1">
      <c r="B220" t="s">
        <v>572</v>
      </c>
      <c r="C220" s="89" t="str">
        <f t="shared" si="5"/>
        <v>ПрилБаланс\ФинВлож\Краткосрочн\ВкладДрОрг\ДочерХозОбщ\СумКон</v>
      </c>
      <c r="D220" s="85" t="s">
        <v>658</v>
      </c>
      <c r="E220" s="85" t="s">
        <v>664</v>
      </c>
      <c r="F220" s="85" t="s">
        <v>723</v>
      </c>
      <c r="G220" s="106" t="s">
        <v>725</v>
      </c>
      <c r="H220" s="106" t="s">
        <v>726</v>
      </c>
      <c r="I220" s="109" t="s">
        <v>676</v>
      </c>
      <c r="J220" s="108"/>
    </row>
    <row r="221" spans="2:10" ht="15.75" thickBot="1">
      <c r="B221" t="s">
        <v>788</v>
      </c>
      <c r="C221" s="89" t="str">
        <f t="shared" si="5"/>
        <v>ПрилБаланс\ФинВлож\Краткосрочн\ГосЦенБум\СумНач</v>
      </c>
      <c r="D221" s="85" t="s">
        <v>658</v>
      </c>
      <c r="E221" s="85" t="s">
        <v>664</v>
      </c>
      <c r="F221" s="85" t="s">
        <v>723</v>
      </c>
      <c r="G221" s="106" t="s">
        <v>727</v>
      </c>
      <c r="H221" s="107" t="s">
        <v>673</v>
      </c>
      <c r="J221" s="108"/>
    </row>
    <row r="222" spans="2:10" ht="15.75" thickBot="1">
      <c r="B222" t="s">
        <v>789</v>
      </c>
      <c r="C222" s="89" t="str">
        <f t="shared" si="5"/>
        <v>ПрилБаланс\ФинВлож\Краткосрочн\ГосЦенБум\СумКон</v>
      </c>
      <c r="D222" s="85" t="s">
        <v>658</v>
      </c>
      <c r="E222" s="85" t="s">
        <v>664</v>
      </c>
      <c r="F222" s="85" t="s">
        <v>723</v>
      </c>
      <c r="G222" s="106" t="s">
        <v>727</v>
      </c>
      <c r="H222" s="109" t="s">
        <v>676</v>
      </c>
      <c r="J222" s="108"/>
    </row>
    <row r="223" spans="2:10" ht="15.75" thickBot="1">
      <c r="B223" t="s">
        <v>790</v>
      </c>
      <c r="C223" s="89" t="str">
        <f t="shared" si="5"/>
        <v>ПрилБаланс\ФинВлож\Краткосрочн\ЦенБумДрОрг\СумНач</v>
      </c>
      <c r="D223" s="85" t="s">
        <v>658</v>
      </c>
      <c r="E223" s="85" t="s">
        <v>664</v>
      </c>
      <c r="F223" s="85" t="s">
        <v>723</v>
      </c>
      <c r="G223" s="106" t="s">
        <v>728</v>
      </c>
      <c r="H223" s="107" t="s">
        <v>673</v>
      </c>
      <c r="I223" s="108"/>
      <c r="J223" s="108"/>
    </row>
    <row r="224" spans="2:10" ht="15.75" thickBot="1">
      <c r="B224" t="s">
        <v>791</v>
      </c>
      <c r="C224" s="89" t="str">
        <f t="shared" si="5"/>
        <v>ПрилБаланс\ФинВлож\Краткосрочн\ЦенБумДрОрг\СумКон</v>
      </c>
      <c r="D224" s="85" t="s">
        <v>658</v>
      </c>
      <c r="E224" s="85" t="s">
        <v>664</v>
      </c>
      <c r="F224" s="85" t="s">
        <v>723</v>
      </c>
      <c r="G224" s="106" t="s">
        <v>728</v>
      </c>
      <c r="H224" s="109" t="s">
        <v>676</v>
      </c>
      <c r="I224" s="108"/>
      <c r="J224" s="108"/>
    </row>
    <row r="225" spans="2:10" ht="15.75" thickBot="1">
      <c r="B225" t="s">
        <v>792</v>
      </c>
      <c r="C225" s="89" t="str">
        <f t="shared" si="5"/>
        <v>ПрилБаланс\ФинВлож\Краткосрочн\ЦенБумДрОрг\ДолгЦенБум\СумНач</v>
      </c>
      <c r="D225" s="85" t="s">
        <v>658</v>
      </c>
      <c r="E225" s="85" t="s">
        <v>664</v>
      </c>
      <c r="F225" s="85" t="s">
        <v>723</v>
      </c>
      <c r="G225" s="106" t="s">
        <v>728</v>
      </c>
      <c r="H225" s="106" t="s">
        <v>729</v>
      </c>
      <c r="I225" s="107" t="s">
        <v>673</v>
      </c>
      <c r="J225" s="108"/>
    </row>
    <row r="226" spans="2:10" ht="15.75" thickBot="1">
      <c r="B226" t="s">
        <v>793</v>
      </c>
      <c r="C226" s="89" t="str">
        <f t="shared" si="5"/>
        <v>ПрилБаланс\ФинВлож\Краткосрочн\ЦенБумДрОрг\ДолгЦенБум\СумКон</v>
      </c>
      <c r="D226" s="85" t="s">
        <v>658</v>
      </c>
      <c r="E226" s="85" t="s">
        <v>664</v>
      </c>
      <c r="F226" s="85" t="s">
        <v>723</v>
      </c>
      <c r="G226" s="106" t="s">
        <v>728</v>
      </c>
      <c r="H226" s="106" t="s">
        <v>729</v>
      </c>
      <c r="I226" s="109" t="s">
        <v>676</v>
      </c>
      <c r="J226" s="108"/>
    </row>
    <row r="227" spans="2:10" ht="15.75" thickBot="1">
      <c r="B227" t="s">
        <v>794</v>
      </c>
      <c r="C227" s="89" t="str">
        <f t="shared" si="5"/>
        <v>ПрилБаланс\ФинВлож\Краткосрочн\ПредостЗайм\СумНач</v>
      </c>
      <c r="D227" s="85" t="s">
        <v>658</v>
      </c>
      <c r="E227" s="85" t="s">
        <v>664</v>
      </c>
      <c r="F227" s="85" t="s">
        <v>723</v>
      </c>
      <c r="G227" s="106" t="s">
        <v>730</v>
      </c>
      <c r="H227" s="107" t="s">
        <v>673</v>
      </c>
      <c r="I227" s="108"/>
      <c r="J227" s="108"/>
    </row>
    <row r="228" spans="2:10" ht="15.75" thickBot="1">
      <c r="B228" t="s">
        <v>795</v>
      </c>
      <c r="C228" s="89" t="str">
        <f t="shared" si="5"/>
        <v>ПрилБаланс\ФинВлож\Краткосрочн\ПредостЗайм\СумКон</v>
      </c>
      <c r="D228" s="85" t="s">
        <v>658</v>
      </c>
      <c r="E228" s="85" t="s">
        <v>664</v>
      </c>
      <c r="F228" s="85" t="s">
        <v>723</v>
      </c>
      <c r="G228" s="106" t="s">
        <v>730</v>
      </c>
      <c r="H228" s="109" t="s">
        <v>676</v>
      </c>
      <c r="I228" s="108"/>
      <c r="J228" s="108"/>
    </row>
    <row r="229" spans="2:10" ht="15.75" thickBot="1">
      <c r="B229" t="s">
        <v>796</v>
      </c>
      <c r="C229" s="89" t="str">
        <f t="shared" si="5"/>
        <v>ПрилБаланс\ФинВлож\Краткосрочн\ДепозитВклад\СумНач</v>
      </c>
      <c r="D229" s="85" t="s">
        <v>658</v>
      </c>
      <c r="E229" s="85" t="s">
        <v>664</v>
      </c>
      <c r="F229" s="85" t="s">
        <v>723</v>
      </c>
      <c r="G229" s="106" t="s">
        <v>731</v>
      </c>
      <c r="H229" s="107" t="s">
        <v>673</v>
      </c>
      <c r="I229" s="108"/>
      <c r="J229" s="108"/>
    </row>
    <row r="230" spans="2:10" ht="15.75" thickBot="1">
      <c r="B230" t="s">
        <v>797</v>
      </c>
      <c r="C230" s="89" t="str">
        <f t="shared" si="5"/>
        <v>ПрилБаланс\ФинВлож\Краткосрочн\ДепозитВклад\СумКон</v>
      </c>
      <c r="D230" s="85" t="s">
        <v>658</v>
      </c>
      <c r="E230" s="85" t="s">
        <v>664</v>
      </c>
      <c r="F230" s="85" t="s">
        <v>723</v>
      </c>
      <c r="G230" s="106" t="s">
        <v>731</v>
      </c>
      <c r="H230" s="109" t="s">
        <v>676</v>
      </c>
      <c r="I230" s="108"/>
      <c r="J230" s="108"/>
    </row>
    <row r="231" spans="2:10" ht="15.75" thickBot="1">
      <c r="B231" t="s">
        <v>798</v>
      </c>
      <c r="C231" s="89" t="str">
        <f t="shared" si="5"/>
        <v>ПрилБаланс\ФинВлож\Краткосрочн\Прочие\СумНач</v>
      </c>
      <c r="D231" s="85" t="s">
        <v>658</v>
      </c>
      <c r="E231" s="85" t="s">
        <v>664</v>
      </c>
      <c r="F231" s="85" t="s">
        <v>723</v>
      </c>
      <c r="G231" s="106" t="s">
        <v>18</v>
      </c>
      <c r="H231" s="107" t="s">
        <v>673</v>
      </c>
      <c r="I231" s="107"/>
      <c r="J231" s="108"/>
    </row>
    <row r="232" spans="2:10" ht="15.75" thickBot="1">
      <c r="B232" t="s">
        <v>799</v>
      </c>
      <c r="C232" s="89" t="str">
        <f aca="true" t="shared" si="6" ref="C232:C288">CONCATENATE(D232,"\",E232)&amp;IF(LEN(F232)&gt;0,"\"&amp;F232,"")&amp;IF(LEN(G232)&gt;0,"\"&amp;G232,"")&amp;IF(LEN(H232)&gt;0,"\"&amp;H232,"")&amp;IF(LEN(I232)&gt;0,"\"&amp;I232,"")&amp;IF(LEN(J232)&gt;0,"\"&amp;J232,"")</f>
        <v>ПрилБаланс\ФинВлож\Краткосрочн\Прочие\СумКон</v>
      </c>
      <c r="D232" s="85" t="s">
        <v>658</v>
      </c>
      <c r="E232" s="85" t="s">
        <v>664</v>
      </c>
      <c r="F232" s="85" t="s">
        <v>723</v>
      </c>
      <c r="G232" s="106" t="s">
        <v>18</v>
      </c>
      <c r="H232" s="109" t="s">
        <v>676</v>
      </c>
      <c r="I232" s="109"/>
      <c r="J232" s="108"/>
    </row>
    <row r="233" spans="2:10" ht="15.75" thickBot="1">
      <c r="B233" t="s">
        <v>800</v>
      </c>
      <c r="C233" s="89" t="str">
        <f t="shared" si="6"/>
        <v>ПрилБаланс\ФинВлож\Краткосрочн\СумНач</v>
      </c>
      <c r="D233" s="85" t="s">
        <v>658</v>
      </c>
      <c r="E233" s="85" t="s">
        <v>664</v>
      </c>
      <c r="F233" s="85" t="s">
        <v>723</v>
      </c>
      <c r="G233" s="107" t="s">
        <v>673</v>
      </c>
      <c r="J233" s="108"/>
    </row>
    <row r="234" spans="2:10" ht="15.75" thickBot="1">
      <c r="B234" t="s">
        <v>801</v>
      </c>
      <c r="C234" s="89" t="str">
        <f t="shared" si="6"/>
        <v>ПрилБаланс\ФинВлож\Краткосрочн\СумКон</v>
      </c>
      <c r="D234" s="85" t="s">
        <v>658</v>
      </c>
      <c r="E234" s="85" t="s">
        <v>664</v>
      </c>
      <c r="F234" s="85" t="s">
        <v>723</v>
      </c>
      <c r="G234" s="109" t="s">
        <v>676</v>
      </c>
      <c r="J234" s="108"/>
    </row>
    <row r="235" spans="2:10" ht="15.75" thickBot="1">
      <c r="B235" t="s">
        <v>802</v>
      </c>
      <c r="C235" s="89" t="str">
        <f t="shared" si="6"/>
        <v>ПрилБаланс\ФинВлож\Краткосрочн\ФинВложСтоим\ВкладДрОрг\СумНач</v>
      </c>
      <c r="D235" s="85" t="s">
        <v>658</v>
      </c>
      <c r="E235" s="85" t="s">
        <v>664</v>
      </c>
      <c r="F235" s="85" t="s">
        <v>723</v>
      </c>
      <c r="G235" s="106" t="s">
        <v>732</v>
      </c>
      <c r="H235" s="106" t="s">
        <v>725</v>
      </c>
      <c r="I235" s="107" t="s">
        <v>673</v>
      </c>
      <c r="J235" s="108"/>
    </row>
    <row r="236" spans="2:10" ht="15.75" thickBot="1">
      <c r="B236" t="s">
        <v>803</v>
      </c>
      <c r="C236" s="89" t="str">
        <f t="shared" si="6"/>
        <v>ПрилБаланс\ФинВлож\Краткосрочн\ФинВложСтоим\ВкладДрОрг\СумКон</v>
      </c>
      <c r="D236" s="85" t="s">
        <v>658</v>
      </c>
      <c r="E236" s="85" t="s">
        <v>664</v>
      </c>
      <c r="F236" s="85" t="s">
        <v>723</v>
      </c>
      <c r="G236" s="106" t="s">
        <v>732</v>
      </c>
      <c r="H236" s="106" t="s">
        <v>725</v>
      </c>
      <c r="I236" s="109" t="s">
        <v>676</v>
      </c>
      <c r="J236" s="108"/>
    </row>
    <row r="237" spans="2:10" ht="15.75" thickBot="1">
      <c r="B237" t="s">
        <v>573</v>
      </c>
      <c r="C237" s="89" t="str">
        <f t="shared" si="6"/>
        <v>ПрилБаланс\ФинВлож\Краткосрочн\ФинВложСтоим\ВкладДрОрг\ДочерХозОбщ\СумНач</v>
      </c>
      <c r="D237" s="85" t="s">
        <v>658</v>
      </c>
      <c r="E237" s="85" t="s">
        <v>664</v>
      </c>
      <c r="F237" s="85" t="s">
        <v>723</v>
      </c>
      <c r="G237" s="106" t="s">
        <v>732</v>
      </c>
      <c r="H237" s="106" t="s">
        <v>725</v>
      </c>
      <c r="I237" s="106" t="s">
        <v>726</v>
      </c>
      <c r="J237" s="107" t="s">
        <v>673</v>
      </c>
    </row>
    <row r="238" spans="2:10" ht="15.75" thickBot="1">
      <c r="B238" t="s">
        <v>574</v>
      </c>
      <c r="C238" s="89" t="str">
        <f t="shared" si="6"/>
        <v>ПрилБаланс\ФинВлож\Краткосрочн\ФинВложСтоим\ВкладДрОрг\ДочерХозОбщ\СумКон</v>
      </c>
      <c r="D238" s="85" t="s">
        <v>658</v>
      </c>
      <c r="E238" s="85" t="s">
        <v>664</v>
      </c>
      <c r="F238" s="85" t="s">
        <v>723</v>
      </c>
      <c r="G238" s="106" t="s">
        <v>732</v>
      </c>
      <c r="H238" s="106" t="s">
        <v>725</v>
      </c>
      <c r="I238" s="106" t="s">
        <v>726</v>
      </c>
      <c r="J238" s="109" t="s">
        <v>676</v>
      </c>
    </row>
    <row r="239" spans="2:10" ht="15.75" thickBot="1">
      <c r="B239" t="s">
        <v>804</v>
      </c>
      <c r="C239" s="89" t="str">
        <f t="shared" si="6"/>
        <v>ПрилБаланс\ФинВлож\Краткосрочн\ФинВложСтоим\ГосЦенБум\СумНач</v>
      </c>
      <c r="D239" s="85" t="s">
        <v>658</v>
      </c>
      <c r="E239" s="85" t="s">
        <v>664</v>
      </c>
      <c r="F239" s="85" t="s">
        <v>723</v>
      </c>
      <c r="G239" s="106" t="s">
        <v>732</v>
      </c>
      <c r="H239" s="106" t="s">
        <v>727</v>
      </c>
      <c r="I239" s="107" t="s">
        <v>673</v>
      </c>
      <c r="J239" s="108"/>
    </row>
    <row r="240" spans="2:10" ht="15.75" thickBot="1">
      <c r="B240" t="s">
        <v>805</v>
      </c>
      <c r="C240" s="89" t="str">
        <f t="shared" si="6"/>
        <v>ПрилБаланс\ФинВлож\Краткосрочн\ФинВложСтоим\ГосЦенБум\СумКон</v>
      </c>
      <c r="D240" s="85" t="s">
        <v>658</v>
      </c>
      <c r="E240" s="85" t="s">
        <v>664</v>
      </c>
      <c r="F240" s="85" t="s">
        <v>723</v>
      </c>
      <c r="G240" s="106" t="s">
        <v>732</v>
      </c>
      <c r="H240" s="106" t="s">
        <v>727</v>
      </c>
      <c r="I240" s="109" t="s">
        <v>676</v>
      </c>
      <c r="J240" s="108"/>
    </row>
    <row r="241" spans="2:10" ht="15.75" thickBot="1">
      <c r="B241" t="s">
        <v>806</v>
      </c>
      <c r="C241" s="89" t="str">
        <f t="shared" si="6"/>
        <v>ПрилБаланс\ФинВлож\Краткосрочн\ФинВложСтоим\ЦенБумДрОрг\СумНач</v>
      </c>
      <c r="D241" s="85" t="s">
        <v>658</v>
      </c>
      <c r="E241" s="85" t="s">
        <v>664</v>
      </c>
      <c r="F241" s="85" t="s">
        <v>723</v>
      </c>
      <c r="G241" s="106" t="s">
        <v>732</v>
      </c>
      <c r="H241" s="106" t="s">
        <v>728</v>
      </c>
      <c r="I241" s="107" t="s">
        <v>673</v>
      </c>
      <c r="J241" s="108"/>
    </row>
    <row r="242" spans="2:10" ht="15.75" thickBot="1">
      <c r="B242" t="s">
        <v>807</v>
      </c>
      <c r="C242" s="89" t="str">
        <f t="shared" si="6"/>
        <v>ПрилБаланс\ФинВлож\Краткосрочн\ФинВложСтоим\ЦенБумДрОрг\СумКон</v>
      </c>
      <c r="D242" s="85" t="s">
        <v>658</v>
      </c>
      <c r="E242" s="85" t="s">
        <v>664</v>
      </c>
      <c r="F242" s="85" t="s">
        <v>723</v>
      </c>
      <c r="G242" s="106" t="s">
        <v>732</v>
      </c>
      <c r="H242" s="106" t="s">
        <v>728</v>
      </c>
      <c r="I242" s="109" t="s">
        <v>676</v>
      </c>
      <c r="J242" s="108"/>
    </row>
    <row r="243" spans="2:10" ht="15.75" thickBot="1">
      <c r="B243" t="s">
        <v>808</v>
      </c>
      <c r="C243" s="89" t="str">
        <f t="shared" si="6"/>
        <v>ПрилБаланс\ФинВлож\Краткосрочн\ФинВложСтоим\ЦенБумДрОрг\ДолгЦенБум\СумНач</v>
      </c>
      <c r="D243" s="85" t="s">
        <v>658</v>
      </c>
      <c r="E243" s="85" t="s">
        <v>664</v>
      </c>
      <c r="F243" s="85" t="s">
        <v>723</v>
      </c>
      <c r="G243" s="106" t="s">
        <v>732</v>
      </c>
      <c r="H243" s="106" t="s">
        <v>728</v>
      </c>
      <c r="I243" s="106" t="s">
        <v>729</v>
      </c>
      <c r="J243" s="107" t="s">
        <v>673</v>
      </c>
    </row>
    <row r="244" spans="2:10" ht="15.75" thickBot="1">
      <c r="B244" t="s">
        <v>809</v>
      </c>
      <c r="C244" s="89" t="str">
        <f t="shared" si="6"/>
        <v>ПрилБаланс\ФинВлож\Краткосрочн\ФинВложСтоим\ЦенБумДрОрг\ДолгЦенБум\СумКон</v>
      </c>
      <c r="D244" s="85" t="s">
        <v>658</v>
      </c>
      <c r="E244" s="85" t="s">
        <v>664</v>
      </c>
      <c r="F244" s="85" t="s">
        <v>723</v>
      </c>
      <c r="G244" s="106" t="s">
        <v>732</v>
      </c>
      <c r="H244" s="106" t="s">
        <v>728</v>
      </c>
      <c r="I244" s="106" t="s">
        <v>729</v>
      </c>
      <c r="J244" s="109" t="s">
        <v>676</v>
      </c>
    </row>
    <row r="245" spans="2:10" ht="15.75" thickBot="1">
      <c r="B245" t="s">
        <v>810</v>
      </c>
      <c r="C245" s="89" t="str">
        <f t="shared" si="6"/>
        <v>ПрилБаланс\ФинВлож\Краткосрочн\ФинВложСтоим\Прочие\СумНач</v>
      </c>
      <c r="D245" s="85" t="s">
        <v>658</v>
      </c>
      <c r="E245" s="85" t="s">
        <v>664</v>
      </c>
      <c r="F245" s="85" t="s">
        <v>723</v>
      </c>
      <c r="G245" s="106" t="s">
        <v>732</v>
      </c>
      <c r="H245" s="106" t="s">
        <v>18</v>
      </c>
      <c r="I245" s="107" t="s">
        <v>673</v>
      </c>
      <c r="J245" s="108"/>
    </row>
    <row r="246" spans="2:10" ht="15.75" thickBot="1">
      <c r="B246" t="s">
        <v>811</v>
      </c>
      <c r="C246" s="89" t="str">
        <f t="shared" si="6"/>
        <v>ПрилБаланс\ФинВлож\Краткосрочн\ФинВложСтоим\Прочие\СумКон</v>
      </c>
      <c r="D246" s="85" t="s">
        <v>658</v>
      </c>
      <c r="E246" s="85" t="s">
        <v>664</v>
      </c>
      <c r="F246" s="85" t="s">
        <v>723</v>
      </c>
      <c r="G246" s="106" t="s">
        <v>732</v>
      </c>
      <c r="H246" s="106" t="s">
        <v>18</v>
      </c>
      <c r="I246" s="109" t="s">
        <v>676</v>
      </c>
      <c r="J246" s="108"/>
    </row>
    <row r="247" spans="2:10" ht="15.75" thickBot="1">
      <c r="B247" t="s">
        <v>812</v>
      </c>
      <c r="C247" s="89" t="str">
        <f t="shared" si="6"/>
        <v>ПрилБаланс\ФинВлож\Краткосрочн\ФинВложСтоим\СумНач</v>
      </c>
      <c r="D247" s="85" t="s">
        <v>658</v>
      </c>
      <c r="E247" s="85" t="s">
        <v>664</v>
      </c>
      <c r="F247" s="85" t="s">
        <v>723</v>
      </c>
      <c r="G247" s="106" t="s">
        <v>732</v>
      </c>
      <c r="H247" s="107" t="s">
        <v>673</v>
      </c>
      <c r="I247" s="108"/>
      <c r="J247" s="108"/>
    </row>
    <row r="248" spans="2:10" ht="15.75" thickBot="1">
      <c r="B248" t="s">
        <v>813</v>
      </c>
      <c r="C248" s="89" t="str">
        <f t="shared" si="6"/>
        <v>ПрилБаланс\ФинВлож\Краткосрочн\ФинВложСтоим\СумКон</v>
      </c>
      <c r="D248" s="85" t="s">
        <v>658</v>
      </c>
      <c r="E248" s="85" t="s">
        <v>664</v>
      </c>
      <c r="F248" s="85" t="s">
        <v>723</v>
      </c>
      <c r="G248" s="106" t="s">
        <v>732</v>
      </c>
      <c r="H248" s="109" t="s">
        <v>676</v>
      </c>
      <c r="I248" s="108"/>
      <c r="J248" s="108"/>
    </row>
    <row r="249" spans="2:10" ht="15.75" thickBot="1">
      <c r="B249" t="s">
        <v>814</v>
      </c>
      <c r="C249" s="89" t="str">
        <f t="shared" si="6"/>
        <v>ПрилБаланс\ФинВлож\Краткосрочн\Справочно\ФинВложКоррект\СумНач</v>
      </c>
      <c r="D249" s="85" t="s">
        <v>658</v>
      </c>
      <c r="E249" s="85" t="s">
        <v>664</v>
      </c>
      <c r="F249" s="97" t="s">
        <v>723</v>
      </c>
      <c r="G249" s="97" t="s">
        <v>733</v>
      </c>
      <c r="H249" s="97" t="s">
        <v>734</v>
      </c>
      <c r="I249" s="99" t="s">
        <v>673</v>
      </c>
      <c r="J249" s="108"/>
    </row>
    <row r="250" spans="2:10" ht="15.75" thickBot="1">
      <c r="B250" t="s">
        <v>815</v>
      </c>
      <c r="C250" s="89" t="str">
        <f t="shared" si="6"/>
        <v>ПрилБаланс\ФинВлож\Краткосрочн\Справочно\ФинВложКоррект\СумКон</v>
      </c>
      <c r="D250" s="85" t="s">
        <v>658</v>
      </c>
      <c r="E250" s="85" t="s">
        <v>664</v>
      </c>
      <c r="F250" s="97" t="s">
        <v>723</v>
      </c>
      <c r="G250" s="97" t="s">
        <v>733</v>
      </c>
      <c r="H250" s="97" t="s">
        <v>734</v>
      </c>
      <c r="I250" s="98" t="s">
        <v>676</v>
      </c>
      <c r="J250" s="108"/>
    </row>
    <row r="251" spans="2:10" ht="15.75" thickBot="1">
      <c r="B251" t="s">
        <v>816</v>
      </c>
      <c r="C251" s="89" t="str">
        <f t="shared" si="6"/>
        <v>ПрилБаланс\ФинВлож\Краткосрочн\Справочно\ДолгЦенБум\СумНач</v>
      </c>
      <c r="D251" s="85" t="s">
        <v>658</v>
      </c>
      <c r="E251" s="85" t="s">
        <v>664</v>
      </c>
      <c r="F251" s="97" t="s">
        <v>723</v>
      </c>
      <c r="G251" s="97" t="s">
        <v>733</v>
      </c>
      <c r="H251" s="97" t="s">
        <v>729</v>
      </c>
      <c r="I251" s="99" t="s">
        <v>673</v>
      </c>
      <c r="J251" s="108"/>
    </row>
    <row r="252" spans="2:10" ht="15.75" thickBot="1">
      <c r="B252" t="s">
        <v>817</v>
      </c>
      <c r="C252" s="89" t="str">
        <f t="shared" si="6"/>
        <v>ПрилБаланс\ФинВлож\Краткосрочн\Справочно\ДолгЦенБум\СумКон</v>
      </c>
      <c r="D252" s="85" t="s">
        <v>658</v>
      </c>
      <c r="E252" s="85" t="s">
        <v>664</v>
      </c>
      <c r="F252" s="97" t="s">
        <v>723</v>
      </c>
      <c r="G252" s="97" t="s">
        <v>733</v>
      </c>
      <c r="H252" s="97" t="s">
        <v>729</v>
      </c>
      <c r="I252" s="98" t="s">
        <v>676</v>
      </c>
      <c r="J252" s="108"/>
    </row>
    <row r="253" spans="2:9" ht="15.75" thickBot="1">
      <c r="B253" t="s">
        <v>575</v>
      </c>
      <c r="C253" s="89" t="str">
        <f t="shared" si="6"/>
        <v>ПрилБаланс\ФинВлож\Долгосрочн\ВкладДрОрг\СумНач</v>
      </c>
      <c r="D253" s="85" t="s">
        <v>658</v>
      </c>
      <c r="E253" s="85" t="s">
        <v>664</v>
      </c>
      <c r="F253" s="85" t="s">
        <v>724</v>
      </c>
      <c r="G253" s="106" t="s">
        <v>725</v>
      </c>
      <c r="H253" s="107" t="s">
        <v>673</v>
      </c>
      <c r="I253" s="108"/>
    </row>
    <row r="254" spans="2:9" ht="15.75" thickBot="1">
      <c r="B254" t="s">
        <v>576</v>
      </c>
      <c r="C254" s="89" t="str">
        <f t="shared" si="6"/>
        <v>ПрилБаланс\ФинВлож\Долгосрочн\ВкладДрОрг\СумКон</v>
      </c>
      <c r="D254" s="85" t="s">
        <v>658</v>
      </c>
      <c r="E254" s="85" t="s">
        <v>664</v>
      </c>
      <c r="F254" s="85" t="s">
        <v>724</v>
      </c>
      <c r="G254" s="106" t="s">
        <v>725</v>
      </c>
      <c r="H254" s="109" t="s">
        <v>676</v>
      </c>
      <c r="I254" s="108"/>
    </row>
    <row r="255" spans="2:10" ht="15.75" thickBot="1">
      <c r="B255" t="s">
        <v>818</v>
      </c>
      <c r="C255" s="89" t="str">
        <f t="shared" si="6"/>
        <v>ПрилБаланс\ФинВлож\Долгосрочн\ВкладДрОрг\ДочерХозОбщ\СумНач</v>
      </c>
      <c r="D255" s="85" t="s">
        <v>658</v>
      </c>
      <c r="E255" s="85" t="s">
        <v>664</v>
      </c>
      <c r="F255" s="85" t="s">
        <v>724</v>
      </c>
      <c r="G255" s="106" t="s">
        <v>725</v>
      </c>
      <c r="H255" s="106" t="s">
        <v>726</v>
      </c>
      <c r="I255" s="107" t="s">
        <v>673</v>
      </c>
      <c r="J255" s="108"/>
    </row>
    <row r="256" spans="2:10" ht="15.75" thickBot="1">
      <c r="B256" t="s">
        <v>819</v>
      </c>
      <c r="C256" s="89" t="str">
        <f t="shared" si="6"/>
        <v>ПрилБаланс\ФинВлож\Долгосрочн\ВкладДрОрг\ДочерХозОбщ\СумКон</v>
      </c>
      <c r="D256" s="85" t="s">
        <v>658</v>
      </c>
      <c r="E256" s="85" t="s">
        <v>664</v>
      </c>
      <c r="F256" s="85" t="s">
        <v>724</v>
      </c>
      <c r="G256" s="106" t="s">
        <v>725</v>
      </c>
      <c r="H256" s="106" t="s">
        <v>726</v>
      </c>
      <c r="I256" s="109" t="s">
        <v>676</v>
      </c>
      <c r="J256" s="108"/>
    </row>
    <row r="257" spans="2:10" ht="15.75" thickBot="1">
      <c r="B257" t="s">
        <v>820</v>
      </c>
      <c r="C257" s="89" t="str">
        <f t="shared" si="6"/>
        <v>ПрилБаланс\ФинВлож\Долгосрочн\ГосЦенБум\СумНач</v>
      </c>
      <c r="D257" s="85" t="s">
        <v>658</v>
      </c>
      <c r="E257" s="85" t="s">
        <v>664</v>
      </c>
      <c r="F257" s="85" t="s">
        <v>724</v>
      </c>
      <c r="G257" s="106" t="s">
        <v>727</v>
      </c>
      <c r="H257" s="107" t="s">
        <v>673</v>
      </c>
      <c r="J257" s="108"/>
    </row>
    <row r="258" spans="2:10" ht="15.75" thickBot="1">
      <c r="B258" t="s">
        <v>821</v>
      </c>
      <c r="C258" s="89" t="str">
        <f t="shared" si="6"/>
        <v>ПрилБаланс\ФинВлож\Долгосрочн\ГосЦенБум\СумКон</v>
      </c>
      <c r="D258" s="85" t="s">
        <v>658</v>
      </c>
      <c r="E258" s="85" t="s">
        <v>664</v>
      </c>
      <c r="F258" s="85" t="s">
        <v>724</v>
      </c>
      <c r="G258" s="106" t="s">
        <v>727</v>
      </c>
      <c r="H258" s="109" t="s">
        <v>676</v>
      </c>
      <c r="J258" s="108"/>
    </row>
    <row r="259" spans="2:10" ht="15.75" thickBot="1">
      <c r="B259" t="s">
        <v>822</v>
      </c>
      <c r="C259" s="89" t="str">
        <f t="shared" si="6"/>
        <v>ПрилБаланс\ФинВлож\Долгосрочн\ЦенБумДрОрг\СумНач</v>
      </c>
      <c r="D259" s="85" t="s">
        <v>658</v>
      </c>
      <c r="E259" s="85" t="s">
        <v>664</v>
      </c>
      <c r="F259" s="85" t="s">
        <v>724</v>
      </c>
      <c r="G259" s="106" t="s">
        <v>728</v>
      </c>
      <c r="H259" s="107" t="s">
        <v>673</v>
      </c>
      <c r="I259" s="108"/>
      <c r="J259" s="108"/>
    </row>
    <row r="260" spans="2:10" ht="15.75" thickBot="1">
      <c r="B260" t="s">
        <v>823</v>
      </c>
      <c r="C260" s="89" t="str">
        <f t="shared" si="6"/>
        <v>ПрилБаланс\ФинВлож\Долгосрочн\ЦенБумДрОрг\СумКон</v>
      </c>
      <c r="D260" s="85" t="s">
        <v>658</v>
      </c>
      <c r="E260" s="85" t="s">
        <v>664</v>
      </c>
      <c r="F260" s="85" t="s">
        <v>724</v>
      </c>
      <c r="G260" s="106" t="s">
        <v>728</v>
      </c>
      <c r="H260" s="109" t="s">
        <v>676</v>
      </c>
      <c r="I260" s="108"/>
      <c r="J260" s="108"/>
    </row>
    <row r="261" spans="2:10" ht="15.75" thickBot="1">
      <c r="B261" t="s">
        <v>824</v>
      </c>
      <c r="C261" s="89" t="str">
        <f t="shared" si="6"/>
        <v>ПрилБаланс\ФинВлож\Долгосрочн\ЦенБумДрОрг\ДолгЦенБум\СумНач</v>
      </c>
      <c r="D261" s="85" t="s">
        <v>658</v>
      </c>
      <c r="E261" s="85" t="s">
        <v>664</v>
      </c>
      <c r="F261" s="85" t="s">
        <v>724</v>
      </c>
      <c r="G261" s="106" t="s">
        <v>728</v>
      </c>
      <c r="H261" s="106" t="s">
        <v>729</v>
      </c>
      <c r="I261" s="107" t="s">
        <v>673</v>
      </c>
      <c r="J261" s="108"/>
    </row>
    <row r="262" spans="2:10" ht="15.75" thickBot="1">
      <c r="B262" t="s">
        <v>825</v>
      </c>
      <c r="C262" s="89" t="str">
        <f t="shared" si="6"/>
        <v>ПрилБаланс\ФинВлож\Долгосрочн\ЦенБумДрОрг\ДолгЦенБум\СумКон</v>
      </c>
      <c r="D262" s="85" t="s">
        <v>658</v>
      </c>
      <c r="E262" s="85" t="s">
        <v>664</v>
      </c>
      <c r="F262" s="85" t="s">
        <v>724</v>
      </c>
      <c r="G262" s="106" t="s">
        <v>728</v>
      </c>
      <c r="H262" s="106" t="s">
        <v>729</v>
      </c>
      <c r="I262" s="109" t="s">
        <v>676</v>
      </c>
      <c r="J262" s="108"/>
    </row>
    <row r="263" spans="2:10" ht="15.75" thickBot="1">
      <c r="B263" t="s">
        <v>826</v>
      </c>
      <c r="C263" s="89" t="str">
        <f t="shared" si="6"/>
        <v>ПрилБаланс\ФинВлож\Долгосрочн\ПредостЗайм\СумНач</v>
      </c>
      <c r="D263" s="85" t="s">
        <v>658</v>
      </c>
      <c r="E263" s="85" t="s">
        <v>664</v>
      </c>
      <c r="F263" s="85" t="s">
        <v>724</v>
      </c>
      <c r="G263" s="106" t="s">
        <v>730</v>
      </c>
      <c r="H263" s="107" t="s">
        <v>673</v>
      </c>
      <c r="I263" s="108"/>
      <c r="J263" s="108"/>
    </row>
    <row r="264" spans="2:10" ht="15.75" thickBot="1">
      <c r="B264" t="s">
        <v>827</v>
      </c>
      <c r="C264" s="89" t="str">
        <f t="shared" si="6"/>
        <v>ПрилБаланс\ФинВлож\Долгосрочн\ПредостЗайм\СумКон</v>
      </c>
      <c r="D264" s="85" t="s">
        <v>658</v>
      </c>
      <c r="E264" s="85" t="s">
        <v>664</v>
      </c>
      <c r="F264" s="85" t="s">
        <v>724</v>
      </c>
      <c r="G264" s="106" t="s">
        <v>730</v>
      </c>
      <c r="H264" s="109" t="s">
        <v>676</v>
      </c>
      <c r="I264" s="108"/>
      <c r="J264" s="108"/>
    </row>
    <row r="265" spans="2:10" ht="15.75" thickBot="1">
      <c r="B265" t="s">
        <v>828</v>
      </c>
      <c r="C265" s="89" t="str">
        <f t="shared" si="6"/>
        <v>ПрилБаланс\ФинВлож\Долгосрочн\ДепозитВклад\СумНач</v>
      </c>
      <c r="D265" s="85" t="s">
        <v>658</v>
      </c>
      <c r="E265" s="85" t="s">
        <v>664</v>
      </c>
      <c r="F265" s="85" t="s">
        <v>724</v>
      </c>
      <c r="G265" s="106" t="s">
        <v>731</v>
      </c>
      <c r="H265" s="107" t="s">
        <v>673</v>
      </c>
      <c r="I265" s="108"/>
      <c r="J265" s="108"/>
    </row>
    <row r="266" spans="2:10" ht="15.75" thickBot="1">
      <c r="B266" t="s">
        <v>829</v>
      </c>
      <c r="C266" s="89" t="str">
        <f t="shared" si="6"/>
        <v>ПрилБаланс\ФинВлож\Долгосрочн\ДепозитВклад\СумКон</v>
      </c>
      <c r="D266" s="85" t="s">
        <v>658</v>
      </c>
      <c r="E266" s="85" t="s">
        <v>664</v>
      </c>
      <c r="F266" s="85" t="s">
        <v>724</v>
      </c>
      <c r="G266" s="106" t="s">
        <v>731</v>
      </c>
      <c r="H266" s="109" t="s">
        <v>676</v>
      </c>
      <c r="I266" s="108"/>
      <c r="J266" s="108"/>
    </row>
    <row r="267" spans="2:10" ht="15.75" thickBot="1">
      <c r="B267" t="s">
        <v>830</v>
      </c>
      <c r="C267" s="89" t="str">
        <f t="shared" si="6"/>
        <v>ПрилБаланс\ФинВлож\Долгосрочн\Прочие\СумНач</v>
      </c>
      <c r="D267" s="85" t="s">
        <v>658</v>
      </c>
      <c r="E267" s="85" t="s">
        <v>664</v>
      </c>
      <c r="F267" s="85" t="s">
        <v>724</v>
      </c>
      <c r="G267" s="106" t="s">
        <v>18</v>
      </c>
      <c r="H267" s="107" t="s">
        <v>673</v>
      </c>
      <c r="I267" s="107"/>
      <c r="J267" s="108"/>
    </row>
    <row r="268" spans="2:10" ht="15.75" thickBot="1">
      <c r="B268" t="s">
        <v>831</v>
      </c>
      <c r="C268" s="89" t="str">
        <f t="shared" si="6"/>
        <v>ПрилБаланс\ФинВлож\Долгосрочн\Прочие\СумКон</v>
      </c>
      <c r="D268" s="85" t="s">
        <v>658</v>
      </c>
      <c r="E268" s="85" t="s">
        <v>664</v>
      </c>
      <c r="F268" s="85" t="s">
        <v>724</v>
      </c>
      <c r="G268" s="106" t="s">
        <v>18</v>
      </c>
      <c r="H268" s="109" t="s">
        <v>676</v>
      </c>
      <c r="I268" s="109"/>
      <c r="J268" s="108"/>
    </row>
    <row r="269" spans="2:10" ht="15.75" thickBot="1">
      <c r="B269" t="s">
        <v>832</v>
      </c>
      <c r="C269" s="89" t="str">
        <f t="shared" si="6"/>
        <v>ПрилБаланс\ФинВлож\Долгосрочн\СумНач</v>
      </c>
      <c r="D269" s="85" t="s">
        <v>658</v>
      </c>
      <c r="E269" s="85" t="s">
        <v>664</v>
      </c>
      <c r="F269" s="85" t="s">
        <v>724</v>
      </c>
      <c r="G269" s="107" t="s">
        <v>673</v>
      </c>
      <c r="J269" s="108"/>
    </row>
    <row r="270" spans="2:10" ht="15.75" thickBot="1">
      <c r="B270" t="s">
        <v>833</v>
      </c>
      <c r="C270" s="89" t="str">
        <f t="shared" si="6"/>
        <v>ПрилБаланс\ФинВлож\Долгосрочн\СумКон</v>
      </c>
      <c r="D270" s="85" t="s">
        <v>658</v>
      </c>
      <c r="E270" s="85" t="s">
        <v>664</v>
      </c>
      <c r="F270" s="85" t="s">
        <v>724</v>
      </c>
      <c r="G270" s="109" t="s">
        <v>676</v>
      </c>
      <c r="J270" s="108"/>
    </row>
    <row r="271" spans="2:10" ht="15.75" thickBot="1">
      <c r="B271" t="s">
        <v>834</v>
      </c>
      <c r="C271" s="89" t="str">
        <f t="shared" si="6"/>
        <v>ПрилБаланс\ФинВлож\Долгосрочн\ФинВложСтоим\ВкладДрОрг\СумНач</v>
      </c>
      <c r="D271" s="85" t="s">
        <v>658</v>
      </c>
      <c r="E271" s="85" t="s">
        <v>664</v>
      </c>
      <c r="F271" s="85" t="s">
        <v>724</v>
      </c>
      <c r="G271" s="106" t="s">
        <v>732</v>
      </c>
      <c r="H271" s="106" t="s">
        <v>725</v>
      </c>
      <c r="I271" s="107" t="s">
        <v>673</v>
      </c>
      <c r="J271" s="108"/>
    </row>
    <row r="272" spans="2:10" ht="15.75" thickBot="1">
      <c r="B272" t="s">
        <v>835</v>
      </c>
      <c r="C272" s="89" t="str">
        <f t="shared" si="6"/>
        <v>ПрилБаланс\ФинВлож\Долгосрочн\ФинВложСтоим\ВкладДрОрг\СумКон</v>
      </c>
      <c r="D272" s="85" t="s">
        <v>658</v>
      </c>
      <c r="E272" s="85" t="s">
        <v>664</v>
      </c>
      <c r="F272" s="85" t="s">
        <v>724</v>
      </c>
      <c r="G272" s="106" t="s">
        <v>732</v>
      </c>
      <c r="H272" s="106" t="s">
        <v>725</v>
      </c>
      <c r="I272" s="109" t="s">
        <v>676</v>
      </c>
      <c r="J272" s="108"/>
    </row>
    <row r="273" spans="2:10" ht="15.75" thickBot="1">
      <c r="B273" t="s">
        <v>577</v>
      </c>
      <c r="C273" s="89" t="str">
        <f t="shared" si="6"/>
        <v>ПрилБаланс\ФинВлож\Долгосрочн\ФинВложСтоим\ВкладДрОрг\ДочерХозОбщ\СумНач</v>
      </c>
      <c r="D273" s="85" t="s">
        <v>658</v>
      </c>
      <c r="E273" s="85" t="s">
        <v>664</v>
      </c>
      <c r="F273" s="85" t="s">
        <v>724</v>
      </c>
      <c r="G273" s="106" t="s">
        <v>732</v>
      </c>
      <c r="H273" s="106" t="s">
        <v>725</v>
      </c>
      <c r="I273" s="106" t="s">
        <v>726</v>
      </c>
      <c r="J273" s="107" t="s">
        <v>673</v>
      </c>
    </row>
    <row r="274" spans="2:10" ht="15.75" thickBot="1">
      <c r="B274" t="s">
        <v>578</v>
      </c>
      <c r="C274" s="89" t="str">
        <f t="shared" si="6"/>
        <v>ПрилБаланс\ФинВлож\Долгосрочн\ФинВложСтоим\ВкладДрОрг\ДочерХозОбщ\СумКон</v>
      </c>
      <c r="D274" s="85" t="s">
        <v>658</v>
      </c>
      <c r="E274" s="85" t="s">
        <v>664</v>
      </c>
      <c r="F274" s="85" t="s">
        <v>724</v>
      </c>
      <c r="G274" s="106" t="s">
        <v>732</v>
      </c>
      <c r="H274" s="106" t="s">
        <v>725</v>
      </c>
      <c r="I274" s="106" t="s">
        <v>726</v>
      </c>
      <c r="J274" s="109" t="s">
        <v>676</v>
      </c>
    </row>
    <row r="275" spans="2:10" ht="15.75" thickBot="1">
      <c r="B275" t="s">
        <v>836</v>
      </c>
      <c r="C275" s="89" t="str">
        <f t="shared" si="6"/>
        <v>ПрилБаланс\ФинВлож\Долгосрочн\ФинВложСтоим\ГосЦенБум\СумНач</v>
      </c>
      <c r="D275" s="85" t="s">
        <v>658</v>
      </c>
      <c r="E275" s="85" t="s">
        <v>664</v>
      </c>
      <c r="F275" s="85" t="s">
        <v>724</v>
      </c>
      <c r="G275" s="106" t="s">
        <v>732</v>
      </c>
      <c r="H275" s="106" t="s">
        <v>727</v>
      </c>
      <c r="I275" s="107" t="s">
        <v>673</v>
      </c>
      <c r="J275" s="108"/>
    </row>
    <row r="276" spans="2:10" ht="15.75" thickBot="1">
      <c r="B276" t="s">
        <v>837</v>
      </c>
      <c r="C276" s="89" t="str">
        <f t="shared" si="6"/>
        <v>ПрилБаланс\ФинВлож\Долгосрочн\ФинВложСтоим\ГосЦенБум\СумКон</v>
      </c>
      <c r="D276" s="85" t="s">
        <v>658</v>
      </c>
      <c r="E276" s="85" t="s">
        <v>664</v>
      </c>
      <c r="F276" s="85" t="s">
        <v>724</v>
      </c>
      <c r="G276" s="106" t="s">
        <v>732</v>
      </c>
      <c r="H276" s="106" t="s">
        <v>727</v>
      </c>
      <c r="I276" s="109" t="s">
        <v>676</v>
      </c>
      <c r="J276" s="108"/>
    </row>
    <row r="277" spans="2:10" ht="15.75" thickBot="1">
      <c r="B277" t="s">
        <v>838</v>
      </c>
      <c r="C277" s="89" t="str">
        <f t="shared" si="6"/>
        <v>ПрилБаланс\ФинВлож\Долгосрочн\ФинВложСтоим\ЦенБумДрОрг\СумНач</v>
      </c>
      <c r="D277" s="85" t="s">
        <v>658</v>
      </c>
      <c r="E277" s="85" t="s">
        <v>664</v>
      </c>
      <c r="F277" s="85" t="s">
        <v>724</v>
      </c>
      <c r="G277" s="106" t="s">
        <v>732</v>
      </c>
      <c r="H277" s="106" t="s">
        <v>728</v>
      </c>
      <c r="I277" s="107" t="s">
        <v>673</v>
      </c>
      <c r="J277" s="108"/>
    </row>
    <row r="278" spans="2:10" ht="15.75" thickBot="1">
      <c r="B278" t="s">
        <v>839</v>
      </c>
      <c r="C278" s="89" t="str">
        <f t="shared" si="6"/>
        <v>ПрилБаланс\ФинВлож\Долгосрочн\ФинВложСтоим\ЦенБумДрОрг\СумКон</v>
      </c>
      <c r="D278" s="85" t="s">
        <v>658</v>
      </c>
      <c r="E278" s="85" t="s">
        <v>664</v>
      </c>
      <c r="F278" s="85" t="s">
        <v>724</v>
      </c>
      <c r="G278" s="106" t="s">
        <v>732</v>
      </c>
      <c r="H278" s="106" t="s">
        <v>728</v>
      </c>
      <c r="I278" s="109" t="s">
        <v>676</v>
      </c>
      <c r="J278" s="108"/>
    </row>
    <row r="279" spans="2:10" ht="15.75" thickBot="1">
      <c r="B279" t="s">
        <v>840</v>
      </c>
      <c r="C279" s="89" t="str">
        <f t="shared" si="6"/>
        <v>ПрилБаланс\ФинВлож\Долгосрочн\ФинВложСтоим\ЦенБумДрОрг\ДолгЦенБум\СумНач</v>
      </c>
      <c r="D279" s="85" t="s">
        <v>658</v>
      </c>
      <c r="E279" s="85" t="s">
        <v>664</v>
      </c>
      <c r="F279" s="85" t="s">
        <v>724</v>
      </c>
      <c r="G279" s="106" t="s">
        <v>732</v>
      </c>
      <c r="H279" s="106" t="s">
        <v>728</v>
      </c>
      <c r="I279" s="106" t="s">
        <v>729</v>
      </c>
      <c r="J279" s="107" t="s">
        <v>673</v>
      </c>
    </row>
    <row r="280" spans="2:10" ht="15.75" thickBot="1">
      <c r="B280" t="s">
        <v>841</v>
      </c>
      <c r="C280" s="89" t="str">
        <f t="shared" si="6"/>
        <v>ПрилБаланс\ФинВлож\Долгосрочн\ФинВложСтоим\ЦенБумДрОрг\ДолгЦенБум\СумКон</v>
      </c>
      <c r="D280" s="85" t="s">
        <v>658</v>
      </c>
      <c r="E280" s="85" t="s">
        <v>664</v>
      </c>
      <c r="F280" s="85" t="s">
        <v>724</v>
      </c>
      <c r="G280" s="106" t="s">
        <v>732</v>
      </c>
      <c r="H280" s="106" t="s">
        <v>728</v>
      </c>
      <c r="I280" s="106" t="s">
        <v>729</v>
      </c>
      <c r="J280" s="109" t="s">
        <v>676</v>
      </c>
    </row>
    <row r="281" spans="2:10" ht="15.75" thickBot="1">
      <c r="B281" t="s">
        <v>842</v>
      </c>
      <c r="C281" s="89" t="str">
        <f t="shared" si="6"/>
        <v>ПрилБаланс\ФинВлож\Долгосрочн\ФинВложСтоим\Прочие\СумНач</v>
      </c>
      <c r="D281" s="97" t="s">
        <v>658</v>
      </c>
      <c r="E281" s="97" t="s">
        <v>664</v>
      </c>
      <c r="F281" s="85" t="s">
        <v>724</v>
      </c>
      <c r="G281" s="106" t="s">
        <v>732</v>
      </c>
      <c r="H281" s="106" t="s">
        <v>18</v>
      </c>
      <c r="I281" s="107" t="s">
        <v>673</v>
      </c>
      <c r="J281" s="108"/>
    </row>
    <row r="282" spans="2:10" ht="15.75" thickBot="1">
      <c r="B282" t="s">
        <v>843</v>
      </c>
      <c r="C282" s="89" t="str">
        <f t="shared" si="6"/>
        <v>ПрилБаланс\ФинВлож\Долгосрочн\ФинВложСтоим\Прочие\СумКон</v>
      </c>
      <c r="D282" s="97" t="s">
        <v>658</v>
      </c>
      <c r="E282" s="97" t="s">
        <v>664</v>
      </c>
      <c r="F282" s="85" t="s">
        <v>724</v>
      </c>
      <c r="G282" s="106" t="s">
        <v>732</v>
      </c>
      <c r="H282" s="106" t="s">
        <v>18</v>
      </c>
      <c r="I282" s="109" t="s">
        <v>676</v>
      </c>
      <c r="J282" s="108"/>
    </row>
    <row r="283" spans="2:10" ht="15.75" thickBot="1">
      <c r="B283" t="s">
        <v>844</v>
      </c>
      <c r="C283" s="89" t="str">
        <f t="shared" si="6"/>
        <v>ПрилБаланс\ФинВлож\Долгосрочн\ФинВложСтоим\СумНач</v>
      </c>
      <c r="D283" s="97" t="s">
        <v>658</v>
      </c>
      <c r="E283" s="97" t="s">
        <v>664</v>
      </c>
      <c r="F283" s="85" t="s">
        <v>724</v>
      </c>
      <c r="G283" s="106" t="s">
        <v>732</v>
      </c>
      <c r="H283" s="107" t="s">
        <v>673</v>
      </c>
      <c r="I283" s="108"/>
      <c r="J283" s="108"/>
    </row>
    <row r="284" spans="2:10" ht="15.75" thickBot="1">
      <c r="B284" t="s">
        <v>845</v>
      </c>
      <c r="C284" s="89" t="str">
        <f t="shared" si="6"/>
        <v>ПрилБаланс\ФинВлож\Долгосрочн\ФинВложСтоим\СумКон</v>
      </c>
      <c r="D284" s="97" t="s">
        <v>658</v>
      </c>
      <c r="E284" s="97" t="s">
        <v>664</v>
      </c>
      <c r="F284" s="85" t="s">
        <v>724</v>
      </c>
      <c r="G284" s="106" t="s">
        <v>732</v>
      </c>
      <c r="H284" s="109" t="s">
        <v>676</v>
      </c>
      <c r="I284" s="108"/>
      <c r="J284" s="108"/>
    </row>
    <row r="285" spans="2:10" ht="15.75" thickBot="1">
      <c r="B285" t="s">
        <v>846</v>
      </c>
      <c r="C285" s="89" t="str">
        <f t="shared" si="6"/>
        <v>ПрилБаланс\ФинВлож\Долгосрочн\Справочно\ФинВложКоррект\СумНач</v>
      </c>
      <c r="D285" s="97" t="s">
        <v>658</v>
      </c>
      <c r="E285" s="97" t="s">
        <v>664</v>
      </c>
      <c r="F285" s="85" t="s">
        <v>724</v>
      </c>
      <c r="G285" s="97" t="s">
        <v>733</v>
      </c>
      <c r="H285" s="97" t="s">
        <v>734</v>
      </c>
      <c r="I285" s="99" t="s">
        <v>673</v>
      </c>
      <c r="J285" s="108"/>
    </row>
    <row r="286" spans="2:10" ht="15.75" thickBot="1">
      <c r="B286" t="s">
        <v>847</v>
      </c>
      <c r="C286" s="89" t="str">
        <f t="shared" si="6"/>
        <v>ПрилБаланс\ФинВлож\Долгосрочн\Справочно\ФинВложКоррект\СумКон</v>
      </c>
      <c r="D286" s="97" t="s">
        <v>658</v>
      </c>
      <c r="E286" s="97" t="s">
        <v>664</v>
      </c>
      <c r="F286" s="85" t="s">
        <v>724</v>
      </c>
      <c r="G286" s="97" t="s">
        <v>733</v>
      </c>
      <c r="H286" s="97" t="s">
        <v>734</v>
      </c>
      <c r="I286" s="98" t="s">
        <v>676</v>
      </c>
      <c r="J286" s="108"/>
    </row>
    <row r="287" spans="2:10" ht="15.75" thickBot="1">
      <c r="B287" t="s">
        <v>848</v>
      </c>
      <c r="C287" s="89" t="str">
        <f t="shared" si="6"/>
        <v>ПрилБаланс\ФинВлож\Долгосрочн\Справочно\ДолгЦенБум\СумНач</v>
      </c>
      <c r="D287" s="97" t="s">
        <v>658</v>
      </c>
      <c r="E287" s="97" t="s">
        <v>664</v>
      </c>
      <c r="F287" s="85" t="s">
        <v>724</v>
      </c>
      <c r="G287" s="97" t="s">
        <v>733</v>
      </c>
      <c r="H287" s="97" t="s">
        <v>729</v>
      </c>
      <c r="I287" s="99" t="s">
        <v>673</v>
      </c>
      <c r="J287" s="108"/>
    </row>
    <row r="288" spans="2:10" ht="15.75" thickBot="1">
      <c r="B288" t="s">
        <v>849</v>
      </c>
      <c r="C288" s="89" t="str">
        <f t="shared" si="6"/>
        <v>ПрилБаланс\ФинВлож\Долгосрочн\Справочно\ДолгЦенБум\СумКон</v>
      </c>
      <c r="D288" s="97" t="s">
        <v>658</v>
      </c>
      <c r="E288" s="97" t="s">
        <v>664</v>
      </c>
      <c r="F288" s="85" t="s">
        <v>724</v>
      </c>
      <c r="G288" s="97" t="s">
        <v>733</v>
      </c>
      <c r="H288" s="97" t="s">
        <v>729</v>
      </c>
      <c r="I288" s="98" t="s">
        <v>676</v>
      </c>
      <c r="J288" s="108"/>
    </row>
    <row r="289" spans="1:9" ht="15.75" thickBot="1">
      <c r="A289">
        <f aca="true" t="shared" si="7" ref="A289:A295">ROW()-38</f>
        <v>251</v>
      </c>
      <c r="B289" t="s">
        <v>579</v>
      </c>
      <c r="C289" s="89" t="str">
        <f aca="true" t="shared" si="8" ref="C289:C295">CONCATENATE(D289,"\",E289)&amp;IF(LEN(F289)&gt;0,"\"&amp;F289,"")&amp;IF(LEN(G289)&gt;0,"\"&amp;G289,"")&amp;IF(LEN(H289)&gt;0,"\"&amp;H289,"")&amp;IF(LEN(I289)&gt;0,"\"&amp;I289,"")&amp;IF(LEN(J289)&gt;0,"\"&amp;J289,"")</f>
        <v>ПрилБаланс\ДебКредДолг\ДебитЗадолж\Краткосроч\СумНач</v>
      </c>
      <c r="D289" s="85" t="s">
        <v>658</v>
      </c>
      <c r="E289" s="85" t="s">
        <v>665</v>
      </c>
      <c r="F289" s="85" t="s">
        <v>735</v>
      </c>
      <c r="G289" s="85" t="s">
        <v>736</v>
      </c>
      <c r="H289" s="86" t="s">
        <v>673</v>
      </c>
      <c r="I289" s="99"/>
    </row>
    <row r="290" spans="1:9" ht="15.75" thickBot="1">
      <c r="A290">
        <f t="shared" si="7"/>
        <v>252</v>
      </c>
      <c r="B290" t="s">
        <v>580</v>
      </c>
      <c r="C290" s="89" t="str">
        <f t="shared" si="8"/>
        <v>ПрилБаланс\ДебКредДолг\ДебитЗадолж\Краткосроч\СумКон</v>
      </c>
      <c r="D290" s="85" t="s">
        <v>658</v>
      </c>
      <c r="E290" s="85" t="s">
        <v>665</v>
      </c>
      <c r="F290" s="85" t="s">
        <v>735</v>
      </c>
      <c r="G290" s="85" t="s">
        <v>736</v>
      </c>
      <c r="H290" s="87" t="s">
        <v>676</v>
      </c>
      <c r="I290" s="98"/>
    </row>
    <row r="291" spans="1:9" ht="15.75" thickBot="1">
      <c r="A291">
        <f t="shared" si="7"/>
        <v>253</v>
      </c>
      <c r="B291" t="s">
        <v>581</v>
      </c>
      <c r="C291" s="89" t="str">
        <f t="shared" si="8"/>
        <v>ПрилБаланс\ДебКредДолг\ДебитЗадолж\Краткосроч\РасчПокупЗаказ\СумНач</v>
      </c>
      <c r="D291" s="85" t="s">
        <v>658</v>
      </c>
      <c r="E291" s="85" t="s">
        <v>665</v>
      </c>
      <c r="F291" s="85" t="s">
        <v>735</v>
      </c>
      <c r="G291" s="85" t="s">
        <v>736</v>
      </c>
      <c r="H291" s="85" t="s">
        <v>738</v>
      </c>
      <c r="I291" s="99" t="s">
        <v>673</v>
      </c>
    </row>
    <row r="292" spans="1:9" ht="15.75" thickBot="1">
      <c r="A292">
        <f t="shared" si="7"/>
        <v>254</v>
      </c>
      <c r="B292" t="s">
        <v>582</v>
      </c>
      <c r="C292" s="89" t="str">
        <f t="shared" si="8"/>
        <v>ПрилБаланс\ДебКредДолг\ДебитЗадолж\Краткосроч\РасчПокупЗаказ\СумКон</v>
      </c>
      <c r="D292" s="85" t="s">
        <v>658</v>
      </c>
      <c r="E292" s="85" t="s">
        <v>665</v>
      </c>
      <c r="F292" s="85" t="s">
        <v>735</v>
      </c>
      <c r="G292" s="85" t="s">
        <v>736</v>
      </c>
      <c r="H292" s="85" t="s">
        <v>738</v>
      </c>
      <c r="I292" s="98" t="s">
        <v>676</v>
      </c>
    </row>
    <row r="293" spans="1:9" ht="15.75" thickBot="1">
      <c r="A293">
        <f t="shared" si="7"/>
        <v>255</v>
      </c>
      <c r="B293" t="s">
        <v>583</v>
      </c>
      <c r="C293" s="89" t="str">
        <f t="shared" si="8"/>
        <v>ПрилБаланс\ДебКредДолг\ДебитЗадолж\Краткосроч\ВыданАванс\СумНач</v>
      </c>
      <c r="D293" s="85" t="s">
        <v>658</v>
      </c>
      <c r="E293" s="85" t="s">
        <v>665</v>
      </c>
      <c r="F293" s="85" t="s">
        <v>735</v>
      </c>
      <c r="G293" s="85" t="s">
        <v>736</v>
      </c>
      <c r="H293" s="85" t="s">
        <v>739</v>
      </c>
      <c r="I293" s="99" t="s">
        <v>673</v>
      </c>
    </row>
    <row r="294" spans="1:9" ht="15.75" thickBot="1">
      <c r="A294">
        <f t="shared" si="7"/>
        <v>256</v>
      </c>
      <c r="B294" t="s">
        <v>584</v>
      </c>
      <c r="C294" s="89" t="str">
        <f t="shared" si="8"/>
        <v>ПрилБаланс\ДебКредДолг\ДебитЗадолж\Краткосроч\ВыданАванс\СумКон</v>
      </c>
      <c r="D294" s="85" t="s">
        <v>658</v>
      </c>
      <c r="E294" s="85" t="s">
        <v>665</v>
      </c>
      <c r="F294" s="85" t="s">
        <v>735</v>
      </c>
      <c r="G294" s="85" t="s">
        <v>736</v>
      </c>
      <c r="H294" s="85" t="s">
        <v>739</v>
      </c>
      <c r="I294" s="98" t="s">
        <v>676</v>
      </c>
    </row>
    <row r="295" spans="1:9" ht="15.75" thickBot="1">
      <c r="A295">
        <f t="shared" si="7"/>
        <v>257</v>
      </c>
      <c r="B295" t="s">
        <v>585</v>
      </c>
      <c r="C295" s="89" t="str">
        <f t="shared" si="8"/>
        <v>ПрилБаланс\ДебКредДолг\ДебитЗадолж\Краткосроч\Прочая\СумНач</v>
      </c>
      <c r="D295" s="85" t="s">
        <v>658</v>
      </c>
      <c r="E295" s="85" t="s">
        <v>665</v>
      </c>
      <c r="F295" s="85" t="s">
        <v>735</v>
      </c>
      <c r="G295" s="85" t="s">
        <v>736</v>
      </c>
      <c r="H295" s="85" t="s">
        <v>740</v>
      </c>
      <c r="I295" s="99" t="s">
        <v>673</v>
      </c>
    </row>
    <row r="296" spans="1:9" ht="15.75" thickBot="1">
      <c r="A296">
        <f aca="true" t="shared" si="9" ref="A296:A361">ROW()-38</f>
        <v>258</v>
      </c>
      <c r="B296" t="s">
        <v>586</v>
      </c>
      <c r="C296" s="89" t="str">
        <f aca="true" t="shared" si="10" ref="C296:C359">CONCATENATE(D296,"\",E296)&amp;IF(LEN(F296)&gt;0,"\"&amp;F296,"")&amp;IF(LEN(G296)&gt;0,"\"&amp;G296,"")&amp;IF(LEN(H296)&gt;0,"\"&amp;H296,"")&amp;IF(LEN(I296)&gt;0,"\"&amp;I296,"")&amp;IF(LEN(J296)&gt;0,"\"&amp;J296,"")</f>
        <v>ПрилБаланс\ДебКредДолг\ДебитЗадолж\Краткосроч\Прочая\СумКон</v>
      </c>
      <c r="D296" s="85" t="s">
        <v>658</v>
      </c>
      <c r="E296" s="85" t="s">
        <v>665</v>
      </c>
      <c r="F296" s="85" t="s">
        <v>735</v>
      </c>
      <c r="G296" s="85" t="s">
        <v>736</v>
      </c>
      <c r="H296" s="85" t="s">
        <v>740</v>
      </c>
      <c r="I296" s="98" t="s">
        <v>676</v>
      </c>
    </row>
    <row r="297" spans="1:9" ht="15.75" thickBot="1">
      <c r="A297">
        <f t="shared" si="9"/>
        <v>259</v>
      </c>
      <c r="B297" t="s">
        <v>587</v>
      </c>
      <c r="C297" s="89" t="str">
        <f t="shared" si="10"/>
        <v>ПрилБаланс\ДебКредДолг\ДебитЗадолж\Долгосроч\СумНач</v>
      </c>
      <c r="D297" s="85" t="s">
        <v>658</v>
      </c>
      <c r="E297" s="85" t="s">
        <v>665</v>
      </c>
      <c r="F297" s="85" t="s">
        <v>735</v>
      </c>
      <c r="G297" s="85" t="s">
        <v>737</v>
      </c>
      <c r="H297" s="86" t="s">
        <v>673</v>
      </c>
      <c r="I297" s="99"/>
    </row>
    <row r="298" spans="1:9" ht="15.75" thickBot="1">
      <c r="A298">
        <f t="shared" si="9"/>
        <v>260</v>
      </c>
      <c r="B298" t="s">
        <v>588</v>
      </c>
      <c r="C298" s="89" t="str">
        <f t="shared" si="10"/>
        <v>ПрилБаланс\ДебКредДолг\ДебитЗадолж\Долгосроч\СумКон</v>
      </c>
      <c r="D298" s="85" t="s">
        <v>658</v>
      </c>
      <c r="E298" s="85" t="s">
        <v>665</v>
      </c>
      <c r="F298" s="85" t="s">
        <v>735</v>
      </c>
      <c r="G298" s="85" t="s">
        <v>737</v>
      </c>
      <c r="H298" s="87" t="s">
        <v>676</v>
      </c>
      <c r="I298" s="98"/>
    </row>
    <row r="299" spans="1:9" ht="15.75" thickBot="1">
      <c r="A299">
        <f t="shared" si="9"/>
        <v>261</v>
      </c>
      <c r="B299" t="s">
        <v>589</v>
      </c>
      <c r="C299" s="89" t="str">
        <f t="shared" si="10"/>
        <v>ПрилБаланс\ДебКредДолг\ДебитЗадолж\Долгосроч\РасчПокупЗаказ\СумНач</v>
      </c>
      <c r="D299" s="85" t="s">
        <v>658</v>
      </c>
      <c r="E299" s="85" t="s">
        <v>665</v>
      </c>
      <c r="F299" s="85" t="s">
        <v>735</v>
      </c>
      <c r="G299" s="85" t="s">
        <v>737</v>
      </c>
      <c r="H299" s="85" t="s">
        <v>738</v>
      </c>
      <c r="I299" s="99" t="s">
        <v>673</v>
      </c>
    </row>
    <row r="300" spans="1:9" ht="15.75" thickBot="1">
      <c r="A300">
        <f t="shared" si="9"/>
        <v>262</v>
      </c>
      <c r="B300" t="s">
        <v>590</v>
      </c>
      <c r="C300" s="89" t="str">
        <f t="shared" si="10"/>
        <v>ПрилБаланс\ДебКредДолг\ДебитЗадолж\Долгосроч\РасчПокупЗаказ\СумКон</v>
      </c>
      <c r="D300" s="85" t="s">
        <v>658</v>
      </c>
      <c r="E300" s="85" t="s">
        <v>665</v>
      </c>
      <c r="F300" s="85" t="s">
        <v>735</v>
      </c>
      <c r="G300" s="85" t="s">
        <v>737</v>
      </c>
      <c r="H300" s="85" t="s">
        <v>738</v>
      </c>
      <c r="I300" s="98" t="s">
        <v>676</v>
      </c>
    </row>
    <row r="301" spans="1:9" ht="15.75" thickBot="1">
      <c r="A301">
        <f t="shared" si="9"/>
        <v>263</v>
      </c>
      <c r="B301" t="s">
        <v>591</v>
      </c>
      <c r="C301" s="89" t="str">
        <f t="shared" si="10"/>
        <v>ПрилБаланс\ДебКредДолг\ДебитЗадолж\Долгосроч\ВыданАванс\СумНач</v>
      </c>
      <c r="D301" s="85" t="s">
        <v>658</v>
      </c>
      <c r="E301" s="85" t="s">
        <v>665</v>
      </c>
      <c r="F301" s="85" t="s">
        <v>735</v>
      </c>
      <c r="G301" s="85" t="s">
        <v>737</v>
      </c>
      <c r="H301" s="85" t="s">
        <v>739</v>
      </c>
      <c r="I301" s="99" t="s">
        <v>673</v>
      </c>
    </row>
    <row r="302" spans="1:9" ht="15.75" thickBot="1">
      <c r="A302">
        <f t="shared" si="9"/>
        <v>264</v>
      </c>
      <c r="B302" t="s">
        <v>592</v>
      </c>
      <c r="C302" s="89" t="str">
        <f t="shared" si="10"/>
        <v>ПрилБаланс\ДебКредДолг\ДебитЗадолж\Долгосроч\ВыданАванс\СумКон</v>
      </c>
      <c r="D302" s="85" t="s">
        <v>658</v>
      </c>
      <c r="E302" s="85" t="s">
        <v>665</v>
      </c>
      <c r="F302" s="85" t="s">
        <v>735</v>
      </c>
      <c r="G302" s="85" t="s">
        <v>737</v>
      </c>
      <c r="H302" s="85" t="s">
        <v>739</v>
      </c>
      <c r="I302" s="98" t="s">
        <v>676</v>
      </c>
    </row>
    <row r="303" spans="1:9" ht="15.75" thickBot="1">
      <c r="A303">
        <f t="shared" si="9"/>
        <v>265</v>
      </c>
      <c r="B303" t="s">
        <v>593</v>
      </c>
      <c r="C303" s="89" t="str">
        <f t="shared" si="10"/>
        <v>ПрилБаланс\ДебКредДолг\ДебитЗадолж\Долгосроч\Прочая\СумНач</v>
      </c>
      <c r="D303" s="85" t="s">
        <v>658</v>
      </c>
      <c r="E303" s="85" t="s">
        <v>665</v>
      </c>
      <c r="F303" s="85" t="s">
        <v>735</v>
      </c>
      <c r="G303" s="85" t="s">
        <v>737</v>
      </c>
      <c r="H303" s="85" t="s">
        <v>740</v>
      </c>
      <c r="I303" s="99" t="s">
        <v>673</v>
      </c>
    </row>
    <row r="304" spans="1:9" ht="15.75" thickBot="1">
      <c r="A304">
        <f t="shared" si="9"/>
        <v>266</v>
      </c>
      <c r="B304" t="s">
        <v>594</v>
      </c>
      <c r="C304" s="89" t="str">
        <f t="shared" si="10"/>
        <v>ПрилБаланс\ДебКредДолг\ДебитЗадолж\Долгосроч\Прочая\СумКон</v>
      </c>
      <c r="D304" s="85" t="s">
        <v>658</v>
      </c>
      <c r="E304" s="85" t="s">
        <v>665</v>
      </c>
      <c r="F304" s="85" t="s">
        <v>735</v>
      </c>
      <c r="G304" s="85" t="s">
        <v>737</v>
      </c>
      <c r="H304" s="85" t="s">
        <v>740</v>
      </c>
      <c r="I304" s="98" t="s">
        <v>676</v>
      </c>
    </row>
    <row r="305" spans="1:7" ht="15.75" thickBot="1">
      <c r="A305">
        <f t="shared" si="9"/>
        <v>267</v>
      </c>
      <c r="B305" t="s">
        <v>595</v>
      </c>
      <c r="C305" s="89" t="str">
        <f t="shared" si="10"/>
        <v>ПрилБаланс\ДебКредДолг\ДебитЗадолж\СумНач</v>
      </c>
      <c r="D305" s="85" t="s">
        <v>658</v>
      </c>
      <c r="E305" s="85" t="s">
        <v>665</v>
      </c>
      <c r="F305" s="85" t="s">
        <v>735</v>
      </c>
      <c r="G305" s="86" t="s">
        <v>673</v>
      </c>
    </row>
    <row r="306" spans="1:7" ht="15.75" thickBot="1">
      <c r="A306">
        <f t="shared" si="9"/>
        <v>268</v>
      </c>
      <c r="B306" t="s">
        <v>596</v>
      </c>
      <c r="C306" s="89" t="str">
        <f t="shared" si="10"/>
        <v>ПрилБаланс\ДебКредДолг\ДебитЗадолж\СумКон</v>
      </c>
      <c r="D306" s="85" t="s">
        <v>658</v>
      </c>
      <c r="E306" s="85" t="s">
        <v>665</v>
      </c>
      <c r="F306" s="85" t="s">
        <v>735</v>
      </c>
      <c r="G306" s="87" t="s">
        <v>676</v>
      </c>
    </row>
    <row r="307" spans="1:8" ht="15.75" thickBot="1">
      <c r="A307">
        <f t="shared" si="9"/>
        <v>269</v>
      </c>
      <c r="B307" t="s">
        <v>597</v>
      </c>
      <c r="C307" s="89" t="str">
        <f t="shared" si="10"/>
        <v>ПрилБаланс\ДебКредДолг\КредитЗадолж\Краткосроч\СумНач</v>
      </c>
      <c r="D307" s="85" t="s">
        <v>658</v>
      </c>
      <c r="E307" s="85" t="s">
        <v>665</v>
      </c>
      <c r="F307" s="85" t="s">
        <v>741</v>
      </c>
      <c r="G307" s="85" t="s">
        <v>736</v>
      </c>
      <c r="H307" s="86" t="s">
        <v>673</v>
      </c>
    </row>
    <row r="308" spans="1:8" ht="15.75" thickBot="1">
      <c r="A308">
        <f t="shared" si="9"/>
        <v>270</v>
      </c>
      <c r="B308" t="s">
        <v>598</v>
      </c>
      <c r="C308" s="89" t="str">
        <f t="shared" si="10"/>
        <v>ПрилБаланс\ДебКредДолг\КредитЗадолж\Краткосроч\СумКон</v>
      </c>
      <c r="D308" s="85" t="s">
        <v>658</v>
      </c>
      <c r="E308" s="85" t="s">
        <v>665</v>
      </c>
      <c r="F308" s="85" t="s">
        <v>741</v>
      </c>
      <c r="G308" s="85" t="s">
        <v>736</v>
      </c>
      <c r="H308" s="87" t="s">
        <v>676</v>
      </c>
    </row>
    <row r="309" spans="1:9" ht="15.75" thickBot="1">
      <c r="A309">
        <f t="shared" si="9"/>
        <v>271</v>
      </c>
      <c r="B309" t="s">
        <v>599</v>
      </c>
      <c r="C309" s="89" t="str">
        <f t="shared" si="10"/>
        <v>ПрилБаланс\ДебКредДолг\КредитЗадолж\Краткосроч\РасчПостПодряд\СумНач</v>
      </c>
      <c r="D309" s="85" t="s">
        <v>658</v>
      </c>
      <c r="E309" s="85" t="s">
        <v>665</v>
      </c>
      <c r="F309" s="85" t="s">
        <v>741</v>
      </c>
      <c r="G309" s="85" t="s">
        <v>736</v>
      </c>
      <c r="H309" s="85" t="s">
        <v>742</v>
      </c>
      <c r="I309" s="86" t="s">
        <v>673</v>
      </c>
    </row>
    <row r="310" spans="1:9" ht="15.75" thickBot="1">
      <c r="A310">
        <f t="shared" si="9"/>
        <v>272</v>
      </c>
      <c r="B310" t="s">
        <v>600</v>
      </c>
      <c r="C310" s="89" t="str">
        <f t="shared" si="10"/>
        <v>ПрилБаланс\ДебКредДолг\КредитЗадолж\Краткосроч\РасчПостПодряд\СумКон</v>
      </c>
      <c r="D310" s="85" t="s">
        <v>658</v>
      </c>
      <c r="E310" s="85" t="s">
        <v>665</v>
      </c>
      <c r="F310" s="85" t="s">
        <v>741</v>
      </c>
      <c r="G310" s="85" t="s">
        <v>736</v>
      </c>
      <c r="H310" s="85" t="s">
        <v>742</v>
      </c>
      <c r="I310" s="87" t="s">
        <v>676</v>
      </c>
    </row>
    <row r="311" spans="1:9" ht="15.75" thickBot="1">
      <c r="A311">
        <f t="shared" si="9"/>
        <v>273</v>
      </c>
      <c r="B311" t="s">
        <v>601</v>
      </c>
      <c r="C311" s="89" t="str">
        <f t="shared" si="10"/>
        <v>ПрилБаланс\ДебКредДолг\КредитЗадолж\Краткосроч\ПолучАванс\СумНач</v>
      </c>
      <c r="D311" s="85" t="s">
        <v>658</v>
      </c>
      <c r="E311" s="85" t="s">
        <v>665</v>
      </c>
      <c r="F311" s="85" t="s">
        <v>741</v>
      </c>
      <c r="G311" s="85" t="s">
        <v>736</v>
      </c>
      <c r="H311" s="85" t="s">
        <v>743</v>
      </c>
      <c r="I311" s="86" t="s">
        <v>673</v>
      </c>
    </row>
    <row r="312" spans="1:9" ht="15.75" thickBot="1">
      <c r="A312">
        <f t="shared" si="9"/>
        <v>274</v>
      </c>
      <c r="B312" t="s">
        <v>602</v>
      </c>
      <c r="C312" s="89" t="str">
        <f t="shared" si="10"/>
        <v>ПрилБаланс\ДебКредДолг\КредитЗадолж\Краткосроч\ПолучАванс\СумКон</v>
      </c>
      <c r="D312" s="85" t="s">
        <v>658</v>
      </c>
      <c r="E312" s="85" t="s">
        <v>665</v>
      </c>
      <c r="F312" s="85" t="s">
        <v>741</v>
      </c>
      <c r="G312" s="85" t="s">
        <v>736</v>
      </c>
      <c r="H312" s="85" t="s">
        <v>743</v>
      </c>
      <c r="I312" s="87" t="s">
        <v>676</v>
      </c>
    </row>
    <row r="313" spans="1:9" ht="15.75" thickBot="1">
      <c r="A313">
        <f t="shared" si="9"/>
        <v>275</v>
      </c>
      <c r="B313" t="s">
        <v>603</v>
      </c>
      <c r="C313" s="89" t="str">
        <f t="shared" si="10"/>
        <v>ПрилБаланс\ДебКредДолг\КредитЗадолж\Краткосроч\РасчНалогСбор\СумНач</v>
      </c>
      <c r="D313" s="85" t="s">
        <v>658</v>
      </c>
      <c r="E313" s="85" t="s">
        <v>665</v>
      </c>
      <c r="F313" s="85" t="s">
        <v>741</v>
      </c>
      <c r="G313" s="85" t="s">
        <v>736</v>
      </c>
      <c r="H313" s="85" t="s">
        <v>744</v>
      </c>
      <c r="I313" s="86" t="s">
        <v>673</v>
      </c>
    </row>
    <row r="314" spans="1:9" ht="15.75" thickBot="1">
      <c r="A314">
        <f t="shared" si="9"/>
        <v>276</v>
      </c>
      <c r="B314" t="s">
        <v>604</v>
      </c>
      <c r="C314" s="89" t="str">
        <f t="shared" si="10"/>
        <v>ПрилБаланс\ДебКредДолг\КредитЗадолж\Краткосроч\РасчНалогСбор\СумКон</v>
      </c>
      <c r="D314" s="85" t="s">
        <v>658</v>
      </c>
      <c r="E314" s="85" t="s">
        <v>665</v>
      </c>
      <c r="F314" s="85" t="s">
        <v>741</v>
      </c>
      <c r="G314" s="85" t="s">
        <v>736</v>
      </c>
      <c r="H314" s="85" t="s">
        <v>744</v>
      </c>
      <c r="I314" s="87" t="s">
        <v>676</v>
      </c>
    </row>
    <row r="315" spans="1:9" ht="15.75" thickBot="1">
      <c r="A315">
        <f t="shared" si="9"/>
        <v>277</v>
      </c>
      <c r="B315" t="s">
        <v>605</v>
      </c>
      <c r="C315" s="89" t="str">
        <f t="shared" si="10"/>
        <v>ПрилБаланс\ДебКредДолг\КредитЗадолж\Краткосроч\Кредиты\СумНач</v>
      </c>
      <c r="D315" s="85" t="s">
        <v>658</v>
      </c>
      <c r="E315" s="85" t="s">
        <v>665</v>
      </c>
      <c r="F315" s="85" t="s">
        <v>741</v>
      </c>
      <c r="G315" s="85" t="s">
        <v>736</v>
      </c>
      <c r="H315" s="85" t="s">
        <v>745</v>
      </c>
      <c r="I315" s="86" t="s">
        <v>673</v>
      </c>
    </row>
    <row r="316" spans="1:9" ht="15.75" thickBot="1">
      <c r="A316">
        <f t="shared" si="9"/>
        <v>278</v>
      </c>
      <c r="B316" t="s">
        <v>606</v>
      </c>
      <c r="C316" s="89" t="str">
        <f t="shared" si="10"/>
        <v>ПрилБаланс\ДебКредДолг\КредитЗадолж\Краткосроч\Кредиты\СумКон</v>
      </c>
      <c r="D316" s="85" t="s">
        <v>658</v>
      </c>
      <c r="E316" s="85" t="s">
        <v>665</v>
      </c>
      <c r="F316" s="85" t="s">
        <v>741</v>
      </c>
      <c r="G316" s="85" t="s">
        <v>736</v>
      </c>
      <c r="H316" s="85" t="s">
        <v>745</v>
      </c>
      <c r="I316" s="87" t="s">
        <v>676</v>
      </c>
    </row>
    <row r="317" spans="1:9" ht="15.75" thickBot="1">
      <c r="A317">
        <f t="shared" si="9"/>
        <v>279</v>
      </c>
      <c r="B317" t="s">
        <v>607</v>
      </c>
      <c r="C317" s="89" t="str">
        <f t="shared" si="10"/>
        <v>ПрилБаланс\ДебКредДолг\КредитЗадолж\Краткосроч\Займы\СумНач</v>
      </c>
      <c r="D317" s="85" t="s">
        <v>658</v>
      </c>
      <c r="E317" s="85" t="s">
        <v>665</v>
      </c>
      <c r="F317" s="85" t="s">
        <v>741</v>
      </c>
      <c r="G317" s="85" t="s">
        <v>736</v>
      </c>
      <c r="H317" s="85" t="s">
        <v>746</v>
      </c>
      <c r="I317" s="86" t="s">
        <v>673</v>
      </c>
    </row>
    <row r="318" spans="1:9" ht="15.75" thickBot="1">
      <c r="A318">
        <f t="shared" si="9"/>
        <v>280</v>
      </c>
      <c r="B318" t="s">
        <v>608</v>
      </c>
      <c r="C318" s="89" t="str">
        <f t="shared" si="10"/>
        <v>ПрилБаланс\ДебКредДолг\КредитЗадолж\Краткосроч\Займы\СумКон</v>
      </c>
      <c r="D318" s="85" t="s">
        <v>658</v>
      </c>
      <c r="E318" s="85" t="s">
        <v>665</v>
      </c>
      <c r="F318" s="85" t="s">
        <v>741</v>
      </c>
      <c r="G318" s="85" t="s">
        <v>736</v>
      </c>
      <c r="H318" s="85" t="s">
        <v>746</v>
      </c>
      <c r="I318" s="87" t="s">
        <v>676</v>
      </c>
    </row>
    <row r="319" spans="1:9" ht="15.75" thickBot="1">
      <c r="A319">
        <f t="shared" si="9"/>
        <v>281</v>
      </c>
      <c r="B319" t="s">
        <v>609</v>
      </c>
      <c r="C319" s="89" t="str">
        <f t="shared" si="10"/>
        <v>ПрилБаланс\ДебКредДолг\КредитЗадолж\Краткосроч\Прочая\СумНач</v>
      </c>
      <c r="D319" s="85" t="s">
        <v>658</v>
      </c>
      <c r="E319" s="85" t="s">
        <v>665</v>
      </c>
      <c r="F319" s="85" t="s">
        <v>741</v>
      </c>
      <c r="G319" s="85" t="s">
        <v>736</v>
      </c>
      <c r="H319" s="85" t="s">
        <v>740</v>
      </c>
      <c r="I319" s="86" t="s">
        <v>673</v>
      </c>
    </row>
    <row r="320" spans="1:9" ht="15.75" thickBot="1">
      <c r="A320">
        <f t="shared" si="9"/>
        <v>282</v>
      </c>
      <c r="B320" t="s">
        <v>610</v>
      </c>
      <c r="C320" s="89" t="str">
        <f t="shared" si="10"/>
        <v>ПрилБаланс\ДебКредДолг\КредитЗадолж\Краткосроч\Прочая\СумКон</v>
      </c>
      <c r="D320" s="85" t="s">
        <v>658</v>
      </c>
      <c r="E320" s="85" t="s">
        <v>665</v>
      </c>
      <c r="F320" s="85" t="s">
        <v>741</v>
      </c>
      <c r="G320" s="85" t="s">
        <v>736</v>
      </c>
      <c r="H320" s="85" t="s">
        <v>740</v>
      </c>
      <c r="I320" s="87" t="s">
        <v>676</v>
      </c>
    </row>
    <row r="321" spans="1:8" ht="15.75" thickBot="1">
      <c r="A321">
        <f t="shared" si="9"/>
        <v>283</v>
      </c>
      <c r="B321" t="s">
        <v>611</v>
      </c>
      <c r="C321" s="89" t="str">
        <f t="shared" si="10"/>
        <v>ПрилБаланс\ДебКредДолг\КредитЗадолж\Долгосроч\СумНач</v>
      </c>
      <c r="D321" s="85" t="s">
        <v>658</v>
      </c>
      <c r="E321" s="85" t="s">
        <v>665</v>
      </c>
      <c r="F321" s="85" t="s">
        <v>741</v>
      </c>
      <c r="G321" s="85" t="s">
        <v>737</v>
      </c>
      <c r="H321" s="86" t="s">
        <v>673</v>
      </c>
    </row>
    <row r="322" spans="1:8" ht="15.75" thickBot="1">
      <c r="A322">
        <f t="shared" si="9"/>
        <v>284</v>
      </c>
      <c r="B322" t="s">
        <v>612</v>
      </c>
      <c r="C322" s="89" t="str">
        <f t="shared" si="10"/>
        <v>ПрилБаланс\ДебКредДолг\КредитЗадолж\Долгосроч\СумКон</v>
      </c>
      <c r="D322" s="85" t="s">
        <v>658</v>
      </c>
      <c r="E322" s="85" t="s">
        <v>665</v>
      </c>
      <c r="F322" s="85" t="s">
        <v>741</v>
      </c>
      <c r="G322" s="85" t="s">
        <v>737</v>
      </c>
      <c r="H322" s="87" t="s">
        <v>676</v>
      </c>
    </row>
    <row r="323" spans="1:9" ht="15.75" thickBot="1">
      <c r="A323">
        <f t="shared" si="9"/>
        <v>285</v>
      </c>
      <c r="B323" t="s">
        <v>613</v>
      </c>
      <c r="C323" s="89" t="str">
        <f t="shared" si="10"/>
        <v>ПрилБаланс\ДебКредДолг\КредитЗадолж\Долгосроч\Кредиты\СумНач</v>
      </c>
      <c r="D323" s="85" t="s">
        <v>658</v>
      </c>
      <c r="E323" s="85" t="s">
        <v>665</v>
      </c>
      <c r="F323" s="85" t="s">
        <v>741</v>
      </c>
      <c r="G323" s="85" t="s">
        <v>737</v>
      </c>
      <c r="H323" s="85" t="s">
        <v>745</v>
      </c>
      <c r="I323" s="86" t="s">
        <v>673</v>
      </c>
    </row>
    <row r="324" spans="1:9" ht="15.75" thickBot="1">
      <c r="A324">
        <f t="shared" si="9"/>
        <v>286</v>
      </c>
      <c r="B324" t="s">
        <v>614</v>
      </c>
      <c r="C324" s="89" t="str">
        <f t="shared" si="10"/>
        <v>ПрилБаланс\ДебКредДолг\КредитЗадолж\Долгосроч\Кредиты\СумКон</v>
      </c>
      <c r="D324" s="85" t="s">
        <v>658</v>
      </c>
      <c r="E324" s="85" t="s">
        <v>665</v>
      </c>
      <c r="F324" s="85" t="s">
        <v>741</v>
      </c>
      <c r="G324" s="85" t="s">
        <v>737</v>
      </c>
      <c r="H324" s="85" t="s">
        <v>745</v>
      </c>
      <c r="I324" s="87" t="s">
        <v>676</v>
      </c>
    </row>
    <row r="325" spans="1:9" ht="15.75" thickBot="1">
      <c r="A325">
        <f t="shared" si="9"/>
        <v>287</v>
      </c>
      <c r="B325" t="s">
        <v>615</v>
      </c>
      <c r="C325" s="89" t="str">
        <f t="shared" si="10"/>
        <v>ПрилБаланс\ДебКредДолг\КредитЗадолж\Долгосроч\Займы\СумНач</v>
      </c>
      <c r="D325" s="85" t="s">
        <v>658</v>
      </c>
      <c r="E325" s="85" t="s">
        <v>665</v>
      </c>
      <c r="F325" s="85" t="s">
        <v>741</v>
      </c>
      <c r="G325" s="85" t="s">
        <v>737</v>
      </c>
      <c r="H325" s="85" t="s">
        <v>746</v>
      </c>
      <c r="I325" s="86" t="s">
        <v>673</v>
      </c>
    </row>
    <row r="326" spans="1:9" ht="15.75" thickBot="1">
      <c r="A326">
        <f t="shared" si="9"/>
        <v>288</v>
      </c>
      <c r="B326" t="s">
        <v>370</v>
      </c>
      <c r="C326" s="89" t="str">
        <f t="shared" si="10"/>
        <v>ПрилБаланс\ДебКредДолг\КредитЗадолж\Долгосроч\Займы\СумКон</v>
      </c>
      <c r="D326" s="85" t="s">
        <v>658</v>
      </c>
      <c r="E326" s="85" t="s">
        <v>665</v>
      </c>
      <c r="F326" s="85" t="s">
        <v>741</v>
      </c>
      <c r="G326" s="85" t="s">
        <v>737</v>
      </c>
      <c r="H326" s="85" t="s">
        <v>746</v>
      </c>
      <c r="I326" s="87" t="s">
        <v>676</v>
      </c>
    </row>
    <row r="327" spans="1:9" ht="15.75" thickBot="1">
      <c r="A327">
        <f t="shared" si="9"/>
        <v>289</v>
      </c>
      <c r="B327" t="s">
        <v>748</v>
      </c>
      <c r="C327" s="89" t="str">
        <f t="shared" si="10"/>
        <v>ПрилБаланс\ДебКредДолг\КредитЗадолж\Долгосроч\Прочие\СумНач</v>
      </c>
      <c r="D327" s="85" t="s">
        <v>658</v>
      </c>
      <c r="E327" s="85" t="s">
        <v>665</v>
      </c>
      <c r="F327" s="85" t="s">
        <v>741</v>
      </c>
      <c r="G327" s="85" t="s">
        <v>737</v>
      </c>
      <c r="H327" s="85" t="s">
        <v>18</v>
      </c>
      <c r="I327" s="86" t="s">
        <v>673</v>
      </c>
    </row>
    <row r="328" spans="1:9" ht="15.75" thickBot="1">
      <c r="A328">
        <f t="shared" si="9"/>
        <v>290</v>
      </c>
      <c r="B328" t="s">
        <v>749</v>
      </c>
      <c r="C328" s="89" t="str">
        <f t="shared" si="10"/>
        <v>ПрилБаланс\ДебКредДолг\КредитЗадолж\Долгосроч\Прочие\СумКон</v>
      </c>
      <c r="D328" s="85" t="s">
        <v>658</v>
      </c>
      <c r="E328" s="85" t="s">
        <v>665</v>
      </c>
      <c r="F328" s="85" t="s">
        <v>741</v>
      </c>
      <c r="G328" s="85" t="s">
        <v>737</v>
      </c>
      <c r="H328" s="85" t="s">
        <v>18</v>
      </c>
      <c r="I328" s="87" t="s">
        <v>676</v>
      </c>
    </row>
    <row r="329" spans="1:10" ht="15.75" thickBot="1">
      <c r="A329">
        <f t="shared" si="9"/>
        <v>291</v>
      </c>
      <c r="B329" t="s">
        <v>371</v>
      </c>
      <c r="C329" s="89" t="str">
        <f t="shared" si="10"/>
        <v>ПрилБаланс\ДебКредДолг\КредитЗадолж\Долгосроч\Прочие\!ВтчНаим\Наименование</v>
      </c>
      <c r="D329" s="85" t="s">
        <v>658</v>
      </c>
      <c r="E329" s="85" t="s">
        <v>665</v>
      </c>
      <c r="F329" s="85" t="s">
        <v>741</v>
      </c>
      <c r="G329" s="85" t="s">
        <v>737</v>
      </c>
      <c r="H329" s="85" t="s">
        <v>18</v>
      </c>
      <c r="I329" s="97" t="s">
        <v>671</v>
      </c>
      <c r="J329" s="85" t="s">
        <v>672</v>
      </c>
    </row>
    <row r="330" spans="1:10" ht="15.75" thickBot="1">
      <c r="A330">
        <f t="shared" si="9"/>
        <v>292</v>
      </c>
      <c r="B330" t="s">
        <v>781</v>
      </c>
      <c r="C330" s="89" t="str">
        <f t="shared" si="10"/>
        <v>ПрилБаланс\ДебКредДолг\КредитЗадолж\Долгосроч\Прочие\!ВтчНаим\СумНач</v>
      </c>
      <c r="D330" s="85" t="s">
        <v>658</v>
      </c>
      <c r="E330" s="85" t="s">
        <v>665</v>
      </c>
      <c r="F330" s="85" t="s">
        <v>741</v>
      </c>
      <c r="G330" s="85" t="s">
        <v>737</v>
      </c>
      <c r="H330" s="85" t="s">
        <v>18</v>
      </c>
      <c r="I330" s="97" t="s">
        <v>671</v>
      </c>
      <c r="J330" s="86" t="s">
        <v>673</v>
      </c>
    </row>
    <row r="331" spans="1:10" ht="15.75" thickBot="1">
      <c r="A331">
        <f t="shared" si="9"/>
        <v>293</v>
      </c>
      <c r="B331" t="s">
        <v>372</v>
      </c>
      <c r="C331" s="89" t="str">
        <f t="shared" si="10"/>
        <v>ПрилБаланс\ДебКредДолг\КредитЗадолж\Долгосроч\Прочие\!ВтчНаим\СумКон</v>
      </c>
      <c r="D331" s="85" t="s">
        <v>658</v>
      </c>
      <c r="E331" s="85" t="s">
        <v>665</v>
      </c>
      <c r="F331" s="85" t="s">
        <v>741</v>
      </c>
      <c r="G331" s="85" t="s">
        <v>737</v>
      </c>
      <c r="H331" s="85" t="s">
        <v>18</v>
      </c>
      <c r="I331" s="97" t="s">
        <v>671</v>
      </c>
      <c r="J331" s="87" t="s">
        <v>676</v>
      </c>
    </row>
    <row r="332" spans="1:7" ht="15.75" thickBot="1">
      <c r="A332">
        <f t="shared" si="9"/>
        <v>294</v>
      </c>
      <c r="B332" t="s">
        <v>373</v>
      </c>
      <c r="C332" s="89" t="str">
        <f t="shared" si="10"/>
        <v>ПрилБаланс\ДебКредДолг\КредитЗадолж\СумНач</v>
      </c>
      <c r="D332" s="85" t="s">
        <v>658</v>
      </c>
      <c r="E332" s="85" t="s">
        <v>665</v>
      </c>
      <c r="F332" s="85" t="s">
        <v>741</v>
      </c>
      <c r="G332" s="110" t="s">
        <v>673</v>
      </c>
    </row>
    <row r="333" spans="1:7" ht="15.75" thickBot="1">
      <c r="A333">
        <f t="shared" si="9"/>
        <v>295</v>
      </c>
      <c r="B333" t="s">
        <v>616</v>
      </c>
      <c r="C333" s="89" t="str">
        <f t="shared" si="10"/>
        <v>ПрилБаланс\ДебКредДолг\КредитЗадолж\СумКон</v>
      </c>
      <c r="D333" s="85" t="s">
        <v>658</v>
      </c>
      <c r="E333" s="85" t="s">
        <v>665</v>
      </c>
      <c r="F333" s="85" t="s">
        <v>741</v>
      </c>
      <c r="G333" s="111" t="s">
        <v>676</v>
      </c>
    </row>
    <row r="334" spans="1:8" ht="15.75" thickBot="1">
      <c r="A334">
        <f t="shared" si="9"/>
        <v>296</v>
      </c>
      <c r="B334" t="s">
        <v>617</v>
      </c>
      <c r="C334" s="89" t="str">
        <f t="shared" si="10"/>
        <v>ПрилБаланс\РасходОбыч\ЗатратЭлемент\МатЗатрат\СумОтч</v>
      </c>
      <c r="D334" s="85" t="s">
        <v>658</v>
      </c>
      <c r="E334" s="85" t="s">
        <v>666</v>
      </c>
      <c r="F334" s="85" t="s">
        <v>750</v>
      </c>
      <c r="G334" s="86" t="s">
        <v>752</v>
      </c>
      <c r="H334" s="86" t="s">
        <v>669</v>
      </c>
    </row>
    <row r="335" spans="1:8" ht="15.75" thickBot="1">
      <c r="A335">
        <f t="shared" si="9"/>
        <v>297</v>
      </c>
      <c r="B335" t="s">
        <v>618</v>
      </c>
      <c r="C335" s="89" t="str">
        <f t="shared" si="10"/>
        <v>ПрилБаланс\РасходОбыч\ЗатратЭлемент\МатЗатрат\СумПред</v>
      </c>
      <c r="D335" s="85" t="s">
        <v>658</v>
      </c>
      <c r="E335" s="85" t="s">
        <v>666</v>
      </c>
      <c r="F335" s="85" t="s">
        <v>750</v>
      </c>
      <c r="G335" s="87" t="s">
        <v>752</v>
      </c>
      <c r="H335" s="87" t="s">
        <v>670</v>
      </c>
    </row>
    <row r="336" spans="1:8" ht="15.75" thickBot="1">
      <c r="A336">
        <f t="shared" si="9"/>
        <v>298</v>
      </c>
      <c r="B336" t="s">
        <v>619</v>
      </c>
      <c r="C336" s="89" t="str">
        <f t="shared" si="10"/>
        <v>ПрилБаланс\РасходОбыч\ЗатратЭлемент\ЗатратОплТруд\СумОтч</v>
      </c>
      <c r="D336" s="85" t="s">
        <v>658</v>
      </c>
      <c r="E336" s="85" t="s">
        <v>666</v>
      </c>
      <c r="F336" s="85" t="s">
        <v>750</v>
      </c>
      <c r="G336" s="87" t="s">
        <v>753</v>
      </c>
      <c r="H336" s="86" t="s">
        <v>669</v>
      </c>
    </row>
    <row r="337" spans="1:8" ht="15.75" thickBot="1">
      <c r="A337">
        <f t="shared" si="9"/>
        <v>299</v>
      </c>
      <c r="B337" t="s">
        <v>620</v>
      </c>
      <c r="C337" s="89" t="str">
        <f t="shared" si="10"/>
        <v>ПрилБаланс\РасходОбыч\ЗатратЭлемент\ЗатратОплТруд\СумПред</v>
      </c>
      <c r="D337" s="85" t="s">
        <v>658</v>
      </c>
      <c r="E337" s="85" t="s">
        <v>666</v>
      </c>
      <c r="F337" s="85" t="s">
        <v>750</v>
      </c>
      <c r="G337" s="87" t="s">
        <v>753</v>
      </c>
      <c r="H337" s="87" t="s">
        <v>670</v>
      </c>
    </row>
    <row r="338" spans="1:8" ht="15.75" thickBot="1">
      <c r="A338">
        <f t="shared" si="9"/>
        <v>300</v>
      </c>
      <c r="B338" t="s">
        <v>621</v>
      </c>
      <c r="C338" s="89" t="str">
        <f t="shared" si="10"/>
        <v>ПрилБаланс\РасходОбыч\ЗатратЭлемент\ОтчисСоцНужд\СумОтч</v>
      </c>
      <c r="D338" s="85" t="s">
        <v>658</v>
      </c>
      <c r="E338" s="85" t="s">
        <v>666</v>
      </c>
      <c r="F338" s="85" t="s">
        <v>750</v>
      </c>
      <c r="G338" s="87" t="s">
        <v>754</v>
      </c>
      <c r="H338" s="86" t="s">
        <v>669</v>
      </c>
    </row>
    <row r="339" spans="1:8" ht="15.75" thickBot="1">
      <c r="A339">
        <f t="shared" si="9"/>
        <v>301</v>
      </c>
      <c r="B339" t="s">
        <v>622</v>
      </c>
      <c r="C339" s="89" t="str">
        <f t="shared" si="10"/>
        <v>ПрилБаланс\РасходОбыч\ЗатратЭлемент\ОтчисСоцНужд\СумПред</v>
      </c>
      <c r="D339" s="85" t="s">
        <v>658</v>
      </c>
      <c r="E339" s="85" t="s">
        <v>666</v>
      </c>
      <c r="F339" s="85" t="s">
        <v>750</v>
      </c>
      <c r="G339" s="87" t="s">
        <v>754</v>
      </c>
      <c r="H339" s="87" t="s">
        <v>670</v>
      </c>
    </row>
    <row r="340" spans="1:8" ht="15.75" thickBot="1">
      <c r="A340">
        <f t="shared" si="9"/>
        <v>302</v>
      </c>
      <c r="B340" t="s">
        <v>623</v>
      </c>
      <c r="C340" s="89" t="str">
        <f t="shared" si="10"/>
        <v>ПрилБаланс\РасходОбыч\ЗатратЭлемент\Амортизация\СумОтч</v>
      </c>
      <c r="D340" s="85" t="s">
        <v>658</v>
      </c>
      <c r="E340" s="85" t="s">
        <v>666</v>
      </c>
      <c r="F340" s="85" t="s">
        <v>750</v>
      </c>
      <c r="G340" s="87" t="s">
        <v>52</v>
      </c>
      <c r="H340" s="86" t="s">
        <v>669</v>
      </c>
    </row>
    <row r="341" spans="1:8" ht="15.75" thickBot="1">
      <c r="A341">
        <f t="shared" si="9"/>
        <v>303</v>
      </c>
      <c r="B341" t="s">
        <v>624</v>
      </c>
      <c r="C341" s="89" t="str">
        <f t="shared" si="10"/>
        <v>ПрилБаланс\РасходОбыч\ЗатратЭлемент\Амортизация\СумПред</v>
      </c>
      <c r="D341" s="85" t="s">
        <v>658</v>
      </c>
      <c r="E341" s="85" t="s">
        <v>666</v>
      </c>
      <c r="F341" s="85" t="s">
        <v>750</v>
      </c>
      <c r="G341" s="87" t="s">
        <v>52</v>
      </c>
      <c r="H341" s="87" t="s">
        <v>670</v>
      </c>
    </row>
    <row r="342" spans="1:8" ht="15.75" thickBot="1">
      <c r="A342">
        <f t="shared" si="9"/>
        <v>304</v>
      </c>
      <c r="B342" t="s">
        <v>625</v>
      </c>
      <c r="C342" s="89" t="str">
        <f t="shared" si="10"/>
        <v>ПрилБаланс\РасходОбыч\ЗатратЭлемент\ПрочиеЗат\СумОтч</v>
      </c>
      <c r="D342" s="85" t="s">
        <v>658</v>
      </c>
      <c r="E342" s="85" t="s">
        <v>666</v>
      </c>
      <c r="F342" s="85" t="s">
        <v>750</v>
      </c>
      <c r="G342" s="87" t="s">
        <v>755</v>
      </c>
      <c r="H342" s="86" t="s">
        <v>669</v>
      </c>
    </row>
    <row r="343" spans="1:8" ht="15.75" thickBot="1">
      <c r="A343">
        <f t="shared" si="9"/>
        <v>305</v>
      </c>
      <c r="B343" t="s">
        <v>626</v>
      </c>
      <c r="C343" s="89" t="str">
        <f t="shared" si="10"/>
        <v>ПрилБаланс\РасходОбыч\ЗатратЭлемент\ПрочиеЗат\СумПред</v>
      </c>
      <c r="D343" s="85" t="s">
        <v>658</v>
      </c>
      <c r="E343" s="85" t="s">
        <v>666</v>
      </c>
      <c r="F343" s="85" t="s">
        <v>750</v>
      </c>
      <c r="G343" s="87" t="s">
        <v>755</v>
      </c>
      <c r="H343" s="87" t="s">
        <v>670</v>
      </c>
    </row>
    <row r="344" spans="1:7" ht="15.75" thickBot="1">
      <c r="A344">
        <f t="shared" si="9"/>
        <v>306</v>
      </c>
      <c r="B344" t="s">
        <v>627</v>
      </c>
      <c r="C344" s="89" t="str">
        <f t="shared" si="10"/>
        <v>ПрилБаланс\РасходОбыч\ЗатратЭлемент\СумОтч</v>
      </c>
      <c r="D344" s="85" t="s">
        <v>658</v>
      </c>
      <c r="E344" s="85" t="s">
        <v>666</v>
      </c>
      <c r="F344" s="85" t="s">
        <v>750</v>
      </c>
      <c r="G344" s="112" t="s">
        <v>669</v>
      </c>
    </row>
    <row r="345" spans="1:7" ht="15.75" thickBot="1">
      <c r="A345">
        <f t="shared" si="9"/>
        <v>307</v>
      </c>
      <c r="B345" t="s">
        <v>628</v>
      </c>
      <c r="C345" s="89" t="str">
        <f t="shared" si="10"/>
        <v>ПрилБаланс\РасходОбыч\ЗатратЭлемент\СумПред</v>
      </c>
      <c r="D345" s="85" t="s">
        <v>658</v>
      </c>
      <c r="E345" s="85" t="s">
        <v>666</v>
      </c>
      <c r="F345" s="85" t="s">
        <v>750</v>
      </c>
      <c r="G345" s="87" t="s">
        <v>670</v>
      </c>
    </row>
    <row r="346" spans="1:8" ht="15.75" thickBot="1">
      <c r="A346">
        <f t="shared" si="9"/>
        <v>308</v>
      </c>
      <c r="B346" t="s">
        <v>629</v>
      </c>
      <c r="C346" s="89" t="str">
        <f t="shared" si="10"/>
        <v>ПрилБаланс\РасходОбыч\ИзмОстат\НезавПроизв\СумОтч</v>
      </c>
      <c r="D346" s="85" t="s">
        <v>658</v>
      </c>
      <c r="E346" s="85" t="s">
        <v>666</v>
      </c>
      <c r="F346" s="85" t="s">
        <v>751</v>
      </c>
      <c r="G346" s="85" t="s">
        <v>756</v>
      </c>
      <c r="H346" s="86" t="s">
        <v>669</v>
      </c>
    </row>
    <row r="347" spans="1:8" ht="15.75" thickBot="1">
      <c r="A347">
        <f t="shared" si="9"/>
        <v>309</v>
      </c>
      <c r="B347" t="s">
        <v>630</v>
      </c>
      <c r="C347" s="89" t="str">
        <f t="shared" si="10"/>
        <v>ПрилБаланс\РасходОбыч\ИзмОстат\НезавПроизв\СумПред</v>
      </c>
      <c r="D347" s="85" t="s">
        <v>658</v>
      </c>
      <c r="E347" s="85" t="s">
        <v>666</v>
      </c>
      <c r="F347" s="85" t="s">
        <v>751</v>
      </c>
      <c r="G347" s="85" t="s">
        <v>756</v>
      </c>
      <c r="H347" s="87" t="s">
        <v>670</v>
      </c>
    </row>
    <row r="348" spans="1:8" ht="15.75" thickBot="1">
      <c r="A348">
        <f t="shared" si="9"/>
        <v>310</v>
      </c>
      <c r="B348" t="s">
        <v>631</v>
      </c>
      <c r="C348" s="89" t="str">
        <f t="shared" si="10"/>
        <v>ПрилБаланс\РасходОбыч\ИзмОстат\РасхБудПериод\СумОтч</v>
      </c>
      <c r="D348" s="85" t="s">
        <v>658</v>
      </c>
      <c r="E348" s="85" t="s">
        <v>666</v>
      </c>
      <c r="F348" s="85" t="s">
        <v>751</v>
      </c>
      <c r="G348" s="85" t="s">
        <v>757</v>
      </c>
      <c r="H348" s="86" t="s">
        <v>669</v>
      </c>
    </row>
    <row r="349" spans="1:8" ht="15.75" thickBot="1">
      <c r="A349">
        <f t="shared" si="9"/>
        <v>311</v>
      </c>
      <c r="B349" t="s">
        <v>632</v>
      </c>
      <c r="C349" s="89" t="str">
        <f t="shared" si="10"/>
        <v>ПрилБаланс\РасходОбыч\ИзмОстат\РасхБудПериод\СумПред</v>
      </c>
      <c r="D349" s="85" t="s">
        <v>658</v>
      </c>
      <c r="E349" s="85" t="s">
        <v>666</v>
      </c>
      <c r="F349" s="85" t="s">
        <v>751</v>
      </c>
      <c r="G349" s="85" t="s">
        <v>757</v>
      </c>
      <c r="H349" s="87" t="s">
        <v>670</v>
      </c>
    </row>
    <row r="350" spans="1:8" ht="15.75" thickBot="1">
      <c r="A350">
        <f t="shared" si="9"/>
        <v>312</v>
      </c>
      <c r="B350" t="s">
        <v>633</v>
      </c>
      <c r="C350" s="89" t="str">
        <f t="shared" si="10"/>
        <v>ПрилБаланс\РасходОбыч\ИзмОстат\РезПредстРасх\СумОтч</v>
      </c>
      <c r="D350" s="85" t="s">
        <v>658</v>
      </c>
      <c r="E350" s="85" t="s">
        <v>666</v>
      </c>
      <c r="F350" s="85" t="s">
        <v>751</v>
      </c>
      <c r="G350" s="85" t="s">
        <v>758</v>
      </c>
      <c r="H350" s="86" t="s">
        <v>669</v>
      </c>
    </row>
    <row r="351" spans="1:8" ht="15.75" thickBot="1">
      <c r="A351">
        <f t="shared" si="9"/>
        <v>313</v>
      </c>
      <c r="B351" t="s">
        <v>634</v>
      </c>
      <c r="C351" s="89" t="str">
        <f t="shared" si="10"/>
        <v>ПрилБаланс\РасходОбыч\ИзмОстат\РезПредстРасх\СумПред</v>
      </c>
      <c r="D351" s="85" t="s">
        <v>658</v>
      </c>
      <c r="E351" s="85" t="s">
        <v>666</v>
      </c>
      <c r="F351" s="85" t="s">
        <v>751</v>
      </c>
      <c r="G351" s="85" t="s">
        <v>758</v>
      </c>
      <c r="H351" s="87" t="s">
        <v>670</v>
      </c>
    </row>
    <row r="352" spans="1:7" ht="15.75" thickBot="1">
      <c r="A352">
        <f t="shared" si="9"/>
        <v>314</v>
      </c>
      <c r="B352" t="s">
        <v>635</v>
      </c>
      <c r="C352" s="89" t="str">
        <f t="shared" si="10"/>
        <v>ПрилБаланс\Обеспечения\Полученные\СумНач</v>
      </c>
      <c r="D352" s="85" t="s">
        <v>658</v>
      </c>
      <c r="E352" s="85" t="s">
        <v>182</v>
      </c>
      <c r="F352" s="85" t="s">
        <v>759</v>
      </c>
      <c r="G352" s="86" t="s">
        <v>673</v>
      </c>
    </row>
    <row r="353" spans="1:7" ht="15.75" thickBot="1">
      <c r="A353">
        <f t="shared" si="9"/>
        <v>315</v>
      </c>
      <c r="B353" t="s">
        <v>636</v>
      </c>
      <c r="C353" s="89" t="str">
        <f t="shared" si="10"/>
        <v>ПрилБаланс\Обеспечения\Полученные\СумКон</v>
      </c>
      <c r="D353" s="85" t="s">
        <v>658</v>
      </c>
      <c r="E353" s="85" t="s">
        <v>182</v>
      </c>
      <c r="F353" s="85" t="s">
        <v>759</v>
      </c>
      <c r="G353" s="87" t="s">
        <v>676</v>
      </c>
    </row>
    <row r="354" spans="1:8" ht="15.75" thickBot="1">
      <c r="A354">
        <f t="shared" si="9"/>
        <v>316</v>
      </c>
      <c r="B354" t="s">
        <v>637</v>
      </c>
      <c r="C354" s="89" t="str">
        <f t="shared" si="10"/>
        <v>ПрилБаланс\Обеспечения\Полученные\Векселя\СумНач</v>
      </c>
      <c r="D354" s="85" t="s">
        <v>658</v>
      </c>
      <c r="E354" s="85" t="s">
        <v>182</v>
      </c>
      <c r="F354" s="85" t="s">
        <v>759</v>
      </c>
      <c r="G354" s="85" t="s">
        <v>760</v>
      </c>
      <c r="H354" s="86" t="s">
        <v>673</v>
      </c>
    </row>
    <row r="355" spans="1:8" ht="15.75" thickBot="1">
      <c r="A355">
        <f t="shared" si="9"/>
        <v>317</v>
      </c>
      <c r="B355" t="s">
        <v>638</v>
      </c>
      <c r="C355" s="89" t="str">
        <f t="shared" si="10"/>
        <v>ПрилБаланс\Обеспечения\Полученные\Векселя\СумКон</v>
      </c>
      <c r="D355" s="85" t="s">
        <v>658</v>
      </c>
      <c r="E355" s="85" t="s">
        <v>182</v>
      </c>
      <c r="F355" s="85" t="s">
        <v>759</v>
      </c>
      <c r="G355" s="85" t="s">
        <v>760</v>
      </c>
      <c r="H355" s="87" t="s">
        <v>676</v>
      </c>
    </row>
    <row r="356" spans="1:7" ht="15.75" thickBot="1">
      <c r="A356">
        <f t="shared" si="9"/>
        <v>318</v>
      </c>
      <c r="B356" t="s">
        <v>639</v>
      </c>
      <c r="C356" s="89" t="str">
        <f t="shared" si="10"/>
        <v>ПрилБаланс\Обеспечения\ИмущЗалог\СумНач</v>
      </c>
      <c r="D356" s="85" t="s">
        <v>658</v>
      </c>
      <c r="E356" s="85" t="s">
        <v>182</v>
      </c>
      <c r="F356" s="113" t="s">
        <v>761</v>
      </c>
      <c r="G356" s="114" t="s">
        <v>673</v>
      </c>
    </row>
    <row r="357" spans="1:7" ht="15.75" thickBot="1">
      <c r="A357">
        <f t="shared" si="9"/>
        <v>319</v>
      </c>
      <c r="B357" t="s">
        <v>640</v>
      </c>
      <c r="C357" s="89" t="str">
        <f t="shared" si="10"/>
        <v>ПрилБаланс\Обеспечения\ИмущЗалог\СумКон</v>
      </c>
      <c r="D357" s="85" t="s">
        <v>658</v>
      </c>
      <c r="E357" s="85" t="s">
        <v>182</v>
      </c>
      <c r="F357" s="85" t="s">
        <v>761</v>
      </c>
      <c r="G357" s="87" t="s">
        <v>676</v>
      </c>
    </row>
    <row r="358" spans="1:8" ht="15.75" thickBot="1">
      <c r="A358">
        <f t="shared" si="9"/>
        <v>320</v>
      </c>
      <c r="B358" t="s">
        <v>641</v>
      </c>
      <c r="C358" s="89" t="str">
        <f t="shared" si="10"/>
        <v>ПрилБаланс\Обеспечения\ИмущЗалог\ОбъектОснСр\СумНач</v>
      </c>
      <c r="D358" s="85" t="s">
        <v>658</v>
      </c>
      <c r="E358" s="85" t="s">
        <v>182</v>
      </c>
      <c r="F358" s="85" t="s">
        <v>761</v>
      </c>
      <c r="G358" s="85" t="s">
        <v>762</v>
      </c>
      <c r="H358" s="86" t="s">
        <v>673</v>
      </c>
    </row>
    <row r="359" spans="1:8" ht="15.75" thickBot="1">
      <c r="A359">
        <f t="shared" si="9"/>
        <v>321</v>
      </c>
      <c r="B359" t="s">
        <v>642</v>
      </c>
      <c r="C359" s="89" t="str">
        <f t="shared" si="10"/>
        <v>ПрилБаланс\Обеспечения\ИмущЗалог\ОбъектОснСр\СумКон</v>
      </c>
      <c r="D359" s="85" t="s">
        <v>658</v>
      </c>
      <c r="E359" s="85" t="s">
        <v>182</v>
      </c>
      <c r="F359" s="85" t="s">
        <v>761</v>
      </c>
      <c r="G359" s="85" t="s">
        <v>762</v>
      </c>
      <c r="H359" s="87" t="s">
        <v>676</v>
      </c>
    </row>
    <row r="360" spans="1:8" ht="15.75" thickBot="1">
      <c r="A360">
        <f t="shared" si="9"/>
        <v>322</v>
      </c>
      <c r="B360" t="s">
        <v>643</v>
      </c>
      <c r="C360" s="89" t="str">
        <f aca="true" t="shared" si="11" ref="C360:C395">CONCATENATE(D360,"\",E360)&amp;IF(LEN(F360)&gt;0,"\"&amp;F360,"")&amp;IF(LEN(G360)&gt;0,"\"&amp;G360,"")&amp;IF(LEN(H360)&gt;0,"\"&amp;H360,"")&amp;IF(LEN(I360)&gt;0,"\"&amp;I360,"")&amp;IF(LEN(J360)&gt;0,"\"&amp;J360,"")</f>
        <v>ПрилБаланс\Обеспечения\ИмущЗалог\ФинВлож\СумНач</v>
      </c>
      <c r="D360" s="85" t="s">
        <v>658</v>
      </c>
      <c r="E360" s="85" t="s">
        <v>182</v>
      </c>
      <c r="F360" s="85" t="s">
        <v>761</v>
      </c>
      <c r="G360" s="85" t="s">
        <v>664</v>
      </c>
      <c r="H360" s="86" t="s">
        <v>673</v>
      </c>
    </row>
    <row r="361" spans="1:8" ht="15.75" thickBot="1">
      <c r="A361">
        <f t="shared" si="9"/>
        <v>323</v>
      </c>
      <c r="B361" t="s">
        <v>644</v>
      </c>
      <c r="C361" s="89" t="str">
        <f t="shared" si="11"/>
        <v>ПрилБаланс\Обеспечения\ИмущЗалог\ФинВлож\СумКон</v>
      </c>
      <c r="D361" s="85" t="s">
        <v>658</v>
      </c>
      <c r="E361" s="85" t="s">
        <v>182</v>
      </c>
      <c r="F361" s="85" t="s">
        <v>761</v>
      </c>
      <c r="G361" s="85" t="s">
        <v>664</v>
      </c>
      <c r="H361" s="87" t="s">
        <v>676</v>
      </c>
    </row>
    <row r="362" spans="1:8" ht="15.75" thickBot="1">
      <c r="A362">
        <f aca="true" t="shared" si="12" ref="A362:A395">ROW()-38</f>
        <v>324</v>
      </c>
      <c r="B362" t="s">
        <v>645</v>
      </c>
      <c r="C362" s="89" t="str">
        <f t="shared" si="11"/>
        <v>ПрилБаланс\Обеспечения\ИмущЗалог\Прочее\СумНач</v>
      </c>
      <c r="D362" s="85" t="s">
        <v>658</v>
      </c>
      <c r="E362" s="85" t="s">
        <v>182</v>
      </c>
      <c r="F362" s="85" t="s">
        <v>761</v>
      </c>
      <c r="G362" s="85" t="s">
        <v>763</v>
      </c>
      <c r="H362" s="94" t="s">
        <v>673</v>
      </c>
    </row>
    <row r="363" spans="1:8" ht="15.75" thickBot="1">
      <c r="A363">
        <f t="shared" si="12"/>
        <v>325</v>
      </c>
      <c r="B363" t="s">
        <v>374</v>
      </c>
      <c r="C363" s="89" t="str">
        <f t="shared" si="11"/>
        <v>ПрилБаланс\Обеспечения\ИмущЗалог\Прочее\СумКон</v>
      </c>
      <c r="D363" s="85" t="s">
        <v>658</v>
      </c>
      <c r="E363" s="85" t="s">
        <v>182</v>
      </c>
      <c r="F363" s="85" t="s">
        <v>761</v>
      </c>
      <c r="G363" s="85" t="s">
        <v>763</v>
      </c>
      <c r="H363" s="100" t="s">
        <v>676</v>
      </c>
    </row>
    <row r="364" spans="1:9" ht="15.75" thickBot="1">
      <c r="A364">
        <f t="shared" si="12"/>
        <v>326</v>
      </c>
      <c r="B364" t="s">
        <v>375</v>
      </c>
      <c r="C364" s="89" t="str">
        <f t="shared" si="11"/>
        <v>ПрилБаланс\Обеспечения\ИмущЗалог\Прочее\!ВтчНаим\Наименование</v>
      </c>
      <c r="D364" s="85" t="s">
        <v>658</v>
      </c>
      <c r="E364" s="85" t="s">
        <v>182</v>
      </c>
      <c r="F364" s="85" t="s">
        <v>761</v>
      </c>
      <c r="G364" s="85" t="s">
        <v>763</v>
      </c>
      <c r="H364" s="93" t="s">
        <v>671</v>
      </c>
      <c r="I364" s="95" t="s">
        <v>672</v>
      </c>
    </row>
    <row r="365" spans="1:9" ht="15.75" thickBot="1">
      <c r="A365">
        <f t="shared" si="12"/>
        <v>327</v>
      </c>
      <c r="B365" t="s">
        <v>782</v>
      </c>
      <c r="C365" s="89" t="str">
        <f t="shared" si="11"/>
        <v>ПрилБаланс\Обеспечения\ИмущЗалог\Прочее\!ВтчНаим\СумНач</v>
      </c>
      <c r="D365" s="85" t="s">
        <v>658</v>
      </c>
      <c r="E365" s="85" t="s">
        <v>182</v>
      </c>
      <c r="F365" s="85" t="s">
        <v>761</v>
      </c>
      <c r="G365" s="85" t="s">
        <v>763</v>
      </c>
      <c r="H365" s="93" t="s">
        <v>671</v>
      </c>
      <c r="I365" s="94" t="s">
        <v>673</v>
      </c>
    </row>
    <row r="366" spans="1:9" ht="15.75" thickBot="1">
      <c r="A366">
        <f t="shared" si="12"/>
        <v>328</v>
      </c>
      <c r="B366" t="s">
        <v>376</v>
      </c>
      <c r="C366" s="89" t="str">
        <f t="shared" si="11"/>
        <v>ПрилБаланс\Обеспечения\ИмущЗалог\Прочее\!ВтчНаим\СумКон</v>
      </c>
      <c r="D366" s="85" t="s">
        <v>658</v>
      </c>
      <c r="E366" s="85" t="s">
        <v>182</v>
      </c>
      <c r="F366" s="85" t="s">
        <v>761</v>
      </c>
      <c r="G366" s="85" t="s">
        <v>763</v>
      </c>
      <c r="H366" s="97" t="s">
        <v>671</v>
      </c>
      <c r="I366" s="100" t="s">
        <v>676</v>
      </c>
    </row>
    <row r="367" spans="1:7" ht="15.75" thickBot="1">
      <c r="A367">
        <f t="shared" si="12"/>
        <v>329</v>
      </c>
      <c r="B367" t="s">
        <v>377</v>
      </c>
      <c r="C367" s="89" t="str">
        <f t="shared" si="11"/>
        <v>ПрилБаланс\Обеспечения\Выданные\СумНач</v>
      </c>
      <c r="D367" s="85" t="s">
        <v>658</v>
      </c>
      <c r="E367" s="85" t="s">
        <v>182</v>
      </c>
      <c r="F367" s="85" t="s">
        <v>764</v>
      </c>
      <c r="G367" s="86" t="s">
        <v>673</v>
      </c>
    </row>
    <row r="368" spans="1:7" ht="15.75" thickBot="1">
      <c r="A368">
        <f t="shared" si="12"/>
        <v>330</v>
      </c>
      <c r="B368" t="s">
        <v>646</v>
      </c>
      <c r="C368" s="89" t="str">
        <f t="shared" si="11"/>
        <v>ПрилБаланс\Обеспечения\Выданные\СумКон</v>
      </c>
      <c r="D368" s="85" t="s">
        <v>658</v>
      </c>
      <c r="E368" s="85" t="s">
        <v>182</v>
      </c>
      <c r="F368" s="85" t="s">
        <v>764</v>
      </c>
      <c r="G368" s="87" t="s">
        <v>676</v>
      </c>
    </row>
    <row r="369" spans="1:8" ht="15.75" thickBot="1">
      <c r="A369">
        <f t="shared" si="12"/>
        <v>331</v>
      </c>
      <c r="B369" t="s">
        <v>647</v>
      </c>
      <c r="C369" s="89" t="str">
        <f t="shared" si="11"/>
        <v>ПрилБаланс\Обеспечения\Выданные\Векселя\СумНач</v>
      </c>
      <c r="D369" s="85" t="s">
        <v>658</v>
      </c>
      <c r="E369" s="85" t="s">
        <v>182</v>
      </c>
      <c r="F369" s="85" t="s">
        <v>764</v>
      </c>
      <c r="G369" s="85" t="s">
        <v>760</v>
      </c>
      <c r="H369" s="86" t="s">
        <v>673</v>
      </c>
    </row>
    <row r="370" spans="1:8" ht="15.75" thickBot="1">
      <c r="A370">
        <f t="shared" si="12"/>
        <v>332</v>
      </c>
      <c r="B370" t="s">
        <v>648</v>
      </c>
      <c r="C370" s="89" t="str">
        <f t="shared" si="11"/>
        <v>ПрилБаланс\Обеспечения\Выданные\Векселя\СумКон</v>
      </c>
      <c r="D370" s="85" t="s">
        <v>658</v>
      </c>
      <c r="E370" s="85" t="s">
        <v>182</v>
      </c>
      <c r="F370" s="85" t="s">
        <v>764</v>
      </c>
      <c r="G370" s="85" t="s">
        <v>760</v>
      </c>
      <c r="H370" s="87" t="s">
        <v>676</v>
      </c>
    </row>
    <row r="371" spans="1:7" ht="15.75" thickBot="1">
      <c r="A371">
        <f t="shared" si="12"/>
        <v>333</v>
      </c>
      <c r="B371" t="s">
        <v>649</v>
      </c>
      <c r="C371" s="89" t="str">
        <f t="shared" si="11"/>
        <v>ПрилБаланс\Обеспечения\ИмущВЗалог\СумНач</v>
      </c>
      <c r="D371" s="85" t="s">
        <v>658</v>
      </c>
      <c r="E371" s="85" t="s">
        <v>182</v>
      </c>
      <c r="F371" s="85" t="s">
        <v>765</v>
      </c>
      <c r="G371" s="114" t="s">
        <v>673</v>
      </c>
    </row>
    <row r="372" spans="1:7" ht="15.75" thickBot="1">
      <c r="A372">
        <f t="shared" si="12"/>
        <v>334</v>
      </c>
      <c r="B372" t="s">
        <v>650</v>
      </c>
      <c r="C372" s="89" t="str">
        <f t="shared" si="11"/>
        <v>ПрилБаланс\Обеспечения\ИмущВЗалог\СумКон</v>
      </c>
      <c r="D372" s="85" t="s">
        <v>658</v>
      </c>
      <c r="E372" s="85" t="s">
        <v>182</v>
      </c>
      <c r="F372" s="85" t="s">
        <v>765</v>
      </c>
      <c r="G372" s="87" t="s">
        <v>676</v>
      </c>
    </row>
    <row r="373" spans="1:8" ht="15.75" thickBot="1">
      <c r="A373">
        <f t="shared" si="12"/>
        <v>335</v>
      </c>
      <c r="B373" t="s">
        <v>651</v>
      </c>
      <c r="C373" s="89" t="str">
        <f t="shared" si="11"/>
        <v>ПрилБаланс\Обеспечения\ИмущВЗалог\ОбъектОснСр\СумНач</v>
      </c>
      <c r="D373" s="85" t="s">
        <v>658</v>
      </c>
      <c r="E373" s="85" t="s">
        <v>182</v>
      </c>
      <c r="F373" s="85" t="s">
        <v>765</v>
      </c>
      <c r="G373" s="85" t="s">
        <v>762</v>
      </c>
      <c r="H373" s="86" t="s">
        <v>673</v>
      </c>
    </row>
    <row r="374" spans="1:8" ht="15.75" thickBot="1">
      <c r="A374">
        <f t="shared" si="12"/>
        <v>336</v>
      </c>
      <c r="B374" t="s">
        <v>652</v>
      </c>
      <c r="C374" s="89" t="str">
        <f t="shared" si="11"/>
        <v>ПрилБаланс\Обеспечения\ИмущВЗалог\ОбъектОснСр\СумКон</v>
      </c>
      <c r="D374" s="85" t="s">
        <v>658</v>
      </c>
      <c r="E374" s="85" t="s">
        <v>182</v>
      </c>
      <c r="F374" s="85" t="s">
        <v>765</v>
      </c>
      <c r="G374" s="85" t="s">
        <v>762</v>
      </c>
      <c r="H374" s="87" t="s">
        <v>676</v>
      </c>
    </row>
    <row r="375" spans="1:8" ht="15.75" thickBot="1">
      <c r="A375">
        <f t="shared" si="12"/>
        <v>337</v>
      </c>
      <c r="B375" t="s">
        <v>653</v>
      </c>
      <c r="C375" s="89" t="str">
        <f t="shared" si="11"/>
        <v>ПрилБаланс\Обеспечения\ИмущВЗалог\ФинВлож\СумНач</v>
      </c>
      <c r="D375" s="85" t="s">
        <v>658</v>
      </c>
      <c r="E375" s="85" t="s">
        <v>182</v>
      </c>
      <c r="F375" s="85" t="s">
        <v>765</v>
      </c>
      <c r="G375" s="85" t="s">
        <v>664</v>
      </c>
      <c r="H375" s="86" t="s">
        <v>673</v>
      </c>
    </row>
    <row r="376" spans="1:8" ht="15.75" thickBot="1">
      <c r="A376">
        <f t="shared" si="12"/>
        <v>338</v>
      </c>
      <c r="B376" t="s">
        <v>654</v>
      </c>
      <c r="C376" s="89" t="str">
        <f t="shared" si="11"/>
        <v>ПрилБаланс\Обеспечения\ИмущВЗалог\ФинВлож\СумКон</v>
      </c>
      <c r="D376" s="85" t="s">
        <v>658</v>
      </c>
      <c r="E376" s="85" t="s">
        <v>182</v>
      </c>
      <c r="F376" s="85" t="s">
        <v>765</v>
      </c>
      <c r="G376" s="85" t="s">
        <v>664</v>
      </c>
      <c r="H376" s="87" t="s">
        <v>676</v>
      </c>
    </row>
    <row r="377" spans="1:8" ht="15.75" thickBot="1">
      <c r="A377">
        <f t="shared" si="12"/>
        <v>339</v>
      </c>
      <c r="B377" t="s">
        <v>655</v>
      </c>
      <c r="C377" s="89" t="str">
        <f t="shared" si="11"/>
        <v>ПрилБаланс\Обеспечения\ИмущВЗалог\Прочее\СумНач</v>
      </c>
      <c r="D377" s="85" t="s">
        <v>658</v>
      </c>
      <c r="E377" s="85" t="s">
        <v>182</v>
      </c>
      <c r="F377" s="85" t="s">
        <v>765</v>
      </c>
      <c r="G377" s="85" t="s">
        <v>763</v>
      </c>
      <c r="H377" s="94" t="s">
        <v>673</v>
      </c>
    </row>
    <row r="378" spans="1:8" ht="15.75" thickBot="1">
      <c r="A378">
        <f t="shared" si="12"/>
        <v>340</v>
      </c>
      <c r="B378" t="s">
        <v>379</v>
      </c>
      <c r="C378" s="89" t="str">
        <f t="shared" si="11"/>
        <v>ПрилБаланс\Обеспечения\ИмущВЗалог\Прочее\СумКон</v>
      </c>
      <c r="D378" s="85" t="s">
        <v>658</v>
      </c>
      <c r="E378" s="85" t="s">
        <v>182</v>
      </c>
      <c r="F378" s="85" t="s">
        <v>765</v>
      </c>
      <c r="G378" s="85" t="s">
        <v>763</v>
      </c>
      <c r="H378" s="100" t="s">
        <v>676</v>
      </c>
    </row>
    <row r="379" spans="1:9" ht="15.75" thickBot="1">
      <c r="A379">
        <f t="shared" si="12"/>
        <v>341</v>
      </c>
      <c r="B379" t="s">
        <v>378</v>
      </c>
      <c r="C379" s="89" t="str">
        <f t="shared" si="11"/>
        <v>ПрилБаланс\Обеспечения\ИмущВЗалог\Прочее\!ВтчНаим\Наименование</v>
      </c>
      <c r="D379" s="85" t="s">
        <v>658</v>
      </c>
      <c r="E379" s="85" t="s">
        <v>182</v>
      </c>
      <c r="F379" s="85" t="s">
        <v>765</v>
      </c>
      <c r="G379" s="85" t="s">
        <v>763</v>
      </c>
      <c r="H379" s="93" t="s">
        <v>671</v>
      </c>
      <c r="I379" s="95" t="s">
        <v>672</v>
      </c>
    </row>
    <row r="380" spans="1:9" ht="15.75" thickBot="1">
      <c r="A380">
        <f t="shared" si="12"/>
        <v>342</v>
      </c>
      <c r="B380" t="s">
        <v>783</v>
      </c>
      <c r="C380" s="89" t="str">
        <f t="shared" si="11"/>
        <v>ПрилБаланс\Обеспечения\ИмущВЗалог\Прочее\!ВтчНаим\СумНач</v>
      </c>
      <c r="D380" s="85" t="s">
        <v>658</v>
      </c>
      <c r="E380" s="85" t="s">
        <v>182</v>
      </c>
      <c r="F380" s="85" t="s">
        <v>765</v>
      </c>
      <c r="G380" s="85" t="s">
        <v>763</v>
      </c>
      <c r="H380" s="93" t="s">
        <v>671</v>
      </c>
      <c r="I380" s="94" t="s">
        <v>673</v>
      </c>
    </row>
    <row r="381" spans="1:9" ht="15.75" thickBot="1">
      <c r="A381">
        <f t="shared" si="12"/>
        <v>343</v>
      </c>
      <c r="B381" t="s">
        <v>380</v>
      </c>
      <c r="C381" s="89" t="str">
        <f t="shared" si="11"/>
        <v>ПрилБаланс\Обеспечения\ИмущВЗалог\Прочее\!ВтчНаим\СумКон</v>
      </c>
      <c r="D381" s="85" t="s">
        <v>658</v>
      </c>
      <c r="E381" s="85" t="s">
        <v>182</v>
      </c>
      <c r="F381" s="85" t="s">
        <v>765</v>
      </c>
      <c r="G381" s="85" t="s">
        <v>763</v>
      </c>
      <c r="H381" s="97" t="s">
        <v>671</v>
      </c>
      <c r="I381" s="100" t="s">
        <v>676</v>
      </c>
    </row>
    <row r="382" spans="1:8" ht="15.75" thickBot="1">
      <c r="A382">
        <f t="shared" si="12"/>
        <v>344</v>
      </c>
      <c r="B382" s="92" t="s">
        <v>381</v>
      </c>
      <c r="C382" s="89" t="str">
        <f t="shared" si="11"/>
        <v>ПрилБаланс\ГосПомощь\ПолучБюджСр\СумОтч</v>
      </c>
      <c r="D382" s="97" t="s">
        <v>658</v>
      </c>
      <c r="E382" s="97" t="s">
        <v>667</v>
      </c>
      <c r="F382" s="97" t="s">
        <v>668</v>
      </c>
      <c r="G382" s="99" t="s">
        <v>669</v>
      </c>
      <c r="H382" s="92"/>
    </row>
    <row r="383" spans="1:8" ht="15.75" thickBot="1">
      <c r="A383">
        <f t="shared" si="12"/>
        <v>345</v>
      </c>
      <c r="B383" s="92" t="s">
        <v>382</v>
      </c>
      <c r="C383" s="89" t="str">
        <f t="shared" si="11"/>
        <v>ПрилБаланс\ГосПомощь\ПолучБюджСр\СумПред</v>
      </c>
      <c r="D383" s="97" t="s">
        <v>658</v>
      </c>
      <c r="E383" s="97" t="s">
        <v>667</v>
      </c>
      <c r="F383" s="97" t="s">
        <v>668</v>
      </c>
      <c r="G383" s="98" t="s">
        <v>670</v>
      </c>
      <c r="H383" s="92"/>
    </row>
    <row r="384" spans="1:8" ht="15.75" thickBot="1">
      <c r="A384">
        <f t="shared" si="12"/>
        <v>346</v>
      </c>
      <c r="B384" s="92" t="s">
        <v>383</v>
      </c>
      <c r="C384" s="89" t="str">
        <f t="shared" si="11"/>
        <v>ПрилБаланс\ГосПомощь\ПолучБюджСр\!ВтчНаим\Наименование</v>
      </c>
      <c r="D384" s="97" t="s">
        <v>658</v>
      </c>
      <c r="E384" s="97" t="s">
        <v>667</v>
      </c>
      <c r="F384" s="97" t="s">
        <v>668</v>
      </c>
      <c r="G384" s="97" t="s">
        <v>671</v>
      </c>
      <c r="H384" s="97" t="s">
        <v>672</v>
      </c>
    </row>
    <row r="385" spans="1:8" ht="15.75" thickBot="1">
      <c r="A385">
        <f t="shared" si="12"/>
        <v>347</v>
      </c>
      <c r="B385" s="92" t="s">
        <v>784</v>
      </c>
      <c r="C385" s="89" t="str">
        <f t="shared" si="11"/>
        <v>ПрилБаланс\ГосПомощь\ПолучБюджСр\!ВтчНаим\СумОтч</v>
      </c>
      <c r="D385" s="97" t="s">
        <v>658</v>
      </c>
      <c r="E385" s="97" t="s">
        <v>667</v>
      </c>
      <c r="F385" s="97" t="s">
        <v>668</v>
      </c>
      <c r="G385" s="97" t="s">
        <v>671</v>
      </c>
      <c r="H385" s="99" t="s">
        <v>669</v>
      </c>
    </row>
    <row r="386" spans="1:8" ht="15.75" thickBot="1">
      <c r="A386">
        <f t="shared" si="12"/>
        <v>348</v>
      </c>
      <c r="B386" s="92" t="s">
        <v>384</v>
      </c>
      <c r="C386" s="89" t="str">
        <f t="shared" si="11"/>
        <v>ПрилБаланс\ГосПомощь\ПолучБюджСр\!ВтчНаим\СумПред</v>
      </c>
      <c r="D386" s="97" t="s">
        <v>658</v>
      </c>
      <c r="E386" s="97" t="s">
        <v>667</v>
      </c>
      <c r="F386" s="97" t="s">
        <v>668</v>
      </c>
      <c r="G386" s="97" t="s">
        <v>671</v>
      </c>
      <c r="H386" s="98" t="s">
        <v>670</v>
      </c>
    </row>
    <row r="387" spans="1:7" ht="15.75" thickBot="1">
      <c r="A387">
        <f t="shared" si="12"/>
        <v>349</v>
      </c>
      <c r="B387" t="s">
        <v>385</v>
      </c>
      <c r="C387" s="89" t="str">
        <f t="shared" si="11"/>
        <v>ПрилБаланс\ГосПомощь\БюджКредит\СумНач</v>
      </c>
      <c r="D387" s="85" t="s">
        <v>658</v>
      </c>
      <c r="E387" s="85" t="s">
        <v>667</v>
      </c>
      <c r="F387" s="88" t="s">
        <v>677</v>
      </c>
      <c r="G387" s="86" t="s">
        <v>673</v>
      </c>
    </row>
    <row r="388" spans="1:7" ht="15.75" thickBot="1">
      <c r="A388">
        <f t="shared" si="12"/>
        <v>350</v>
      </c>
      <c r="B388" t="s">
        <v>656</v>
      </c>
      <c r="C388" s="89" t="str">
        <f t="shared" si="11"/>
        <v>ПрилБаланс\ГосПомощь\БюджКредит\Увелич</v>
      </c>
      <c r="D388" s="85" t="s">
        <v>658</v>
      </c>
      <c r="E388" s="85" t="s">
        <v>667</v>
      </c>
      <c r="F388" s="88" t="s">
        <v>677</v>
      </c>
      <c r="G388" s="87" t="s">
        <v>674</v>
      </c>
    </row>
    <row r="389" spans="1:7" ht="15.75" thickBot="1">
      <c r="A389">
        <f t="shared" si="12"/>
        <v>351</v>
      </c>
      <c r="B389" t="s">
        <v>657</v>
      </c>
      <c r="C389" s="89" t="str">
        <f t="shared" si="11"/>
        <v>ПрилБаланс\ГосПомощь\БюджКредит\Уменьш</v>
      </c>
      <c r="D389" s="85" t="s">
        <v>658</v>
      </c>
      <c r="E389" s="85" t="s">
        <v>667</v>
      </c>
      <c r="F389" s="88" t="s">
        <v>677</v>
      </c>
      <c r="G389" s="87" t="s">
        <v>675</v>
      </c>
    </row>
    <row r="390" spans="1:7" ht="15.75" thickBot="1">
      <c r="A390">
        <f t="shared" si="12"/>
        <v>352</v>
      </c>
      <c r="B390" t="s">
        <v>386</v>
      </c>
      <c r="C390" s="89" t="str">
        <f t="shared" si="11"/>
        <v>ПрилБаланс\ГосПомощь\БюджКредит\СумКон</v>
      </c>
      <c r="D390" s="85" t="s">
        <v>658</v>
      </c>
      <c r="E390" s="85" t="s">
        <v>667</v>
      </c>
      <c r="F390" s="88" t="s">
        <v>677</v>
      </c>
      <c r="G390" s="87" t="s">
        <v>676</v>
      </c>
    </row>
    <row r="391" spans="1:8" ht="15.75" thickBot="1">
      <c r="A391">
        <f t="shared" si="12"/>
        <v>353</v>
      </c>
      <c r="B391" t="s">
        <v>387</v>
      </c>
      <c r="C391" s="89" t="str">
        <f t="shared" si="11"/>
        <v>ПрилБаланс\ГосПомощь\БюджКредит\!ВтчНаим\Наименование</v>
      </c>
      <c r="D391" s="85" t="s">
        <v>658</v>
      </c>
      <c r="E391" s="85" t="s">
        <v>667</v>
      </c>
      <c r="F391" s="88" t="s">
        <v>677</v>
      </c>
      <c r="G391" s="97" t="s">
        <v>671</v>
      </c>
      <c r="H391" s="85" t="s">
        <v>672</v>
      </c>
    </row>
    <row r="392" spans="1:8" ht="15.75" thickBot="1">
      <c r="A392">
        <f t="shared" si="12"/>
        <v>354</v>
      </c>
      <c r="B392" t="s">
        <v>785</v>
      </c>
      <c r="C392" s="89" t="str">
        <f t="shared" si="11"/>
        <v>ПрилБаланс\ГосПомощь\БюджКредит\!ВтчНаим\СумНач</v>
      </c>
      <c r="D392" s="85" t="s">
        <v>658</v>
      </c>
      <c r="E392" s="85" t="s">
        <v>667</v>
      </c>
      <c r="F392" s="88" t="s">
        <v>677</v>
      </c>
      <c r="G392" s="97" t="s">
        <v>671</v>
      </c>
      <c r="H392" s="86" t="s">
        <v>673</v>
      </c>
    </row>
    <row r="393" spans="1:8" ht="15.75" thickBot="1">
      <c r="A393">
        <f t="shared" si="12"/>
        <v>355</v>
      </c>
      <c r="B393" t="s">
        <v>786</v>
      </c>
      <c r="C393" s="89" t="str">
        <f t="shared" si="11"/>
        <v>ПрилБаланс\ГосПомощь\БюджКредит\!ВтчНаим\Увелич</v>
      </c>
      <c r="D393" s="85" t="s">
        <v>658</v>
      </c>
      <c r="E393" s="85" t="s">
        <v>667</v>
      </c>
      <c r="F393" s="88" t="s">
        <v>677</v>
      </c>
      <c r="G393" s="97" t="s">
        <v>671</v>
      </c>
      <c r="H393" s="87" t="s">
        <v>674</v>
      </c>
    </row>
    <row r="394" spans="1:8" ht="15.75" thickBot="1">
      <c r="A394">
        <f t="shared" si="12"/>
        <v>356</v>
      </c>
      <c r="B394" t="s">
        <v>787</v>
      </c>
      <c r="C394" s="89" t="str">
        <f t="shared" si="11"/>
        <v>ПрилБаланс\ГосПомощь\БюджКредит\!ВтчНаим\Уменьш</v>
      </c>
      <c r="D394" s="85" t="s">
        <v>658</v>
      </c>
      <c r="E394" s="85" t="s">
        <v>667</v>
      </c>
      <c r="F394" s="88" t="s">
        <v>677</v>
      </c>
      <c r="G394" s="97" t="s">
        <v>671</v>
      </c>
      <c r="H394" s="87" t="s">
        <v>675</v>
      </c>
    </row>
    <row r="395" spans="1:8" ht="15.75" thickBot="1">
      <c r="A395">
        <f t="shared" si="12"/>
        <v>357</v>
      </c>
      <c r="B395" t="s">
        <v>388</v>
      </c>
      <c r="C395" s="89" t="str">
        <f t="shared" si="11"/>
        <v>ПрилБаланс\ГосПомощь\БюджКредит\!ВтчНаим\СумКон</v>
      </c>
      <c r="D395" s="85" t="s">
        <v>658</v>
      </c>
      <c r="E395" s="85" t="s">
        <v>667</v>
      </c>
      <c r="F395" s="88" t="s">
        <v>677</v>
      </c>
      <c r="G395" s="97" t="s">
        <v>671</v>
      </c>
      <c r="H395" s="87" t="s">
        <v>676</v>
      </c>
    </row>
    <row r="396" ht="12.75">
      <c r="C396" s="89"/>
    </row>
    <row r="397" ht="12.75">
      <c r="C397" s="89"/>
    </row>
    <row r="398" ht="12.75">
      <c r="C398" s="89"/>
    </row>
    <row r="399" ht="12.75">
      <c r="C399" s="89"/>
    </row>
    <row r="400" ht="12.75">
      <c r="C400" s="89"/>
    </row>
    <row r="401" ht="12.75">
      <c r="C401" s="89"/>
    </row>
    <row r="402" ht="12.75">
      <c r="C402" s="89"/>
    </row>
    <row r="403" ht="12.75">
      <c r="C403" s="89"/>
    </row>
    <row r="404" ht="12.75">
      <c r="C404" s="89"/>
    </row>
    <row r="405" ht="12.75">
      <c r="C405" s="89"/>
    </row>
    <row r="406" ht="12.75">
      <c r="C406" s="89"/>
    </row>
    <row r="407" ht="12.75">
      <c r="C407" s="89"/>
    </row>
    <row r="408" ht="12.75">
      <c r="C408" s="89"/>
    </row>
    <row r="409" ht="12.75">
      <c r="C409" s="89"/>
    </row>
    <row r="410" ht="12.75">
      <c r="C410" s="89"/>
    </row>
    <row r="411" ht="12.75">
      <c r="C411" s="89"/>
    </row>
    <row r="412" ht="12.75">
      <c r="C412" s="89"/>
    </row>
    <row r="413" ht="12.75">
      <c r="C413" s="89"/>
    </row>
    <row r="414" ht="12.75">
      <c r="C414" s="89"/>
    </row>
    <row r="415" ht="12.75">
      <c r="C415" s="89"/>
    </row>
    <row r="416" ht="12.75">
      <c r="C416" s="89"/>
    </row>
    <row r="417" ht="12.75">
      <c r="C417" s="89"/>
    </row>
    <row r="418" ht="12.75">
      <c r="C418" s="89"/>
    </row>
    <row r="419" ht="12.75">
      <c r="C419" s="89"/>
    </row>
    <row r="420" ht="12.75">
      <c r="C420" s="89"/>
    </row>
    <row r="421" ht="12.75">
      <c r="C421" s="89"/>
    </row>
    <row r="422" ht="12.75">
      <c r="C422" s="89"/>
    </row>
    <row r="423" ht="12.75">
      <c r="C423" s="89"/>
    </row>
    <row r="424" ht="12.75">
      <c r="C424" s="89"/>
    </row>
    <row r="425" ht="12.75">
      <c r="C425" s="89"/>
    </row>
    <row r="426" ht="12.75">
      <c r="C426" s="89"/>
    </row>
    <row r="427" ht="12.75">
      <c r="C427" s="89"/>
    </row>
    <row r="428" ht="12.75">
      <c r="C428" s="89"/>
    </row>
    <row r="429" ht="12.75">
      <c r="C429" s="89"/>
    </row>
    <row r="430" ht="12.75">
      <c r="C430" s="89"/>
    </row>
    <row r="431" ht="12.75">
      <c r="C431" s="89"/>
    </row>
    <row r="432" ht="12.75">
      <c r="C432" s="89"/>
    </row>
    <row r="433" ht="12.75">
      <c r="C433" s="89"/>
    </row>
    <row r="434" ht="12.75">
      <c r="C434" s="89"/>
    </row>
    <row r="435" ht="12.75">
      <c r="C435" s="89"/>
    </row>
    <row r="436" ht="12.75">
      <c r="C436" s="89"/>
    </row>
    <row r="437" ht="12.75">
      <c r="C437" s="89"/>
    </row>
    <row r="438" ht="12.75">
      <c r="C438" s="89"/>
    </row>
    <row r="439" ht="12.75">
      <c r="C439" s="89"/>
    </row>
    <row r="440" ht="12.75">
      <c r="C440" s="89"/>
    </row>
    <row r="441" ht="12.75">
      <c r="C441" s="89"/>
    </row>
    <row r="442" ht="12.75">
      <c r="C442" s="89"/>
    </row>
    <row r="443" ht="12.75">
      <c r="C443" s="89"/>
    </row>
    <row r="444" ht="12.75">
      <c r="C444" s="89"/>
    </row>
    <row r="445" ht="12.75">
      <c r="C445" s="89"/>
    </row>
    <row r="446" ht="12.75">
      <c r="C446" s="89"/>
    </row>
    <row r="447" ht="12.75">
      <c r="C447" s="89"/>
    </row>
    <row r="448" ht="12.75">
      <c r="C448" s="89"/>
    </row>
    <row r="449" ht="12.75">
      <c r="C449" s="89"/>
    </row>
    <row r="450" ht="12.75">
      <c r="C450" s="89"/>
    </row>
    <row r="451" ht="12.75">
      <c r="C451" s="89"/>
    </row>
    <row r="452" ht="12.75">
      <c r="C452" s="89"/>
    </row>
    <row r="453" ht="12.75">
      <c r="C453" s="89"/>
    </row>
    <row r="454" ht="12.75">
      <c r="C454" s="89"/>
    </row>
    <row r="455" ht="12.75">
      <c r="C455" s="89"/>
    </row>
    <row r="456" ht="12.75">
      <c r="C456" s="89"/>
    </row>
    <row r="457" ht="12.75">
      <c r="C457" s="89"/>
    </row>
    <row r="458" ht="12.75">
      <c r="C458" s="89"/>
    </row>
    <row r="459" ht="12.75">
      <c r="C459" s="89"/>
    </row>
    <row r="460" ht="12.75">
      <c r="C460" s="89"/>
    </row>
    <row r="461" ht="12.75">
      <c r="C461" s="89"/>
    </row>
    <row r="462" ht="12.75">
      <c r="C462" s="89"/>
    </row>
    <row r="463" ht="12.75">
      <c r="C463" s="89"/>
    </row>
    <row r="464" ht="12.75">
      <c r="C464" s="89"/>
    </row>
    <row r="465" ht="12.75">
      <c r="C465" s="89"/>
    </row>
    <row r="466" ht="12.75">
      <c r="C466" s="89"/>
    </row>
    <row r="467" ht="12.75">
      <c r="C467" s="89"/>
    </row>
    <row r="468" ht="12.75">
      <c r="C468" s="89"/>
    </row>
    <row r="469" ht="12.75">
      <c r="C469" s="89"/>
    </row>
    <row r="470" ht="12.75">
      <c r="C470" s="89"/>
    </row>
    <row r="471" ht="12.75">
      <c r="C471" s="89"/>
    </row>
    <row r="472" ht="12.75">
      <c r="C472" s="89"/>
    </row>
    <row r="473" ht="12.75">
      <c r="C473" s="89"/>
    </row>
    <row r="474" ht="12.75">
      <c r="C474" s="89"/>
    </row>
    <row r="475" ht="12.75">
      <c r="C475" s="89"/>
    </row>
    <row r="476" ht="12.75">
      <c r="C476" s="89"/>
    </row>
    <row r="477" ht="12.75">
      <c r="C477" s="89"/>
    </row>
    <row r="478" ht="12.75">
      <c r="C478" s="89"/>
    </row>
    <row r="479" ht="12.75">
      <c r="C479" s="89"/>
    </row>
    <row r="480" ht="12.75">
      <c r="C480" s="89"/>
    </row>
    <row r="481" ht="12.75">
      <c r="C481" s="89"/>
    </row>
    <row r="482" ht="12.75">
      <c r="C482" s="89"/>
    </row>
    <row r="483" ht="12.75">
      <c r="C483" s="89"/>
    </row>
    <row r="484" ht="12.75">
      <c r="C484" s="89"/>
    </row>
    <row r="485" ht="12.75">
      <c r="C485" s="89"/>
    </row>
    <row r="486" ht="12.75">
      <c r="C486" s="89"/>
    </row>
    <row r="487" ht="12.75">
      <c r="C487" s="89"/>
    </row>
    <row r="488" ht="12.75">
      <c r="C488" s="89"/>
    </row>
    <row r="489" ht="12.75">
      <c r="C489" s="89"/>
    </row>
    <row r="490" ht="12.75">
      <c r="C490" s="89"/>
    </row>
    <row r="491" ht="12.75">
      <c r="C491" s="89"/>
    </row>
    <row r="492" ht="12.75">
      <c r="C492" s="89"/>
    </row>
    <row r="493" ht="12.75">
      <c r="C493" s="89"/>
    </row>
    <row r="494" ht="12.75">
      <c r="C494" s="89"/>
    </row>
    <row r="495" ht="12.75">
      <c r="C495" s="89"/>
    </row>
    <row r="496" ht="12.75">
      <c r="C496" s="89"/>
    </row>
    <row r="497" ht="12.75">
      <c r="C497" s="89"/>
    </row>
    <row r="498" ht="12.75">
      <c r="C498" s="89"/>
    </row>
    <row r="499" ht="12.75">
      <c r="C499" s="89"/>
    </row>
    <row r="500" ht="12.75">
      <c r="C500" s="89"/>
    </row>
    <row r="501" ht="12.75">
      <c r="C501" s="89"/>
    </row>
    <row r="502" ht="12.75">
      <c r="C502" s="89"/>
    </row>
    <row r="503" ht="12.75">
      <c r="C503" s="89"/>
    </row>
    <row r="504" ht="12.75">
      <c r="C504" s="89"/>
    </row>
    <row r="505" ht="12.75">
      <c r="C505" s="89"/>
    </row>
    <row r="506" ht="12.75">
      <c r="C506" s="89"/>
    </row>
    <row r="507" ht="12.75">
      <c r="C507" s="89"/>
    </row>
    <row r="508" ht="12.75">
      <c r="C508" s="89"/>
    </row>
    <row r="509" ht="12.75">
      <c r="C509" s="89"/>
    </row>
    <row r="510" ht="12.75">
      <c r="C510" s="89"/>
    </row>
    <row r="511" ht="12.75">
      <c r="C511" s="89"/>
    </row>
    <row r="512" ht="12.75">
      <c r="C512" s="89"/>
    </row>
    <row r="513" ht="12.75">
      <c r="C513" s="89"/>
    </row>
    <row r="514" ht="12.75">
      <c r="C514" s="89"/>
    </row>
    <row r="515" ht="12.75">
      <c r="C515" s="89"/>
    </row>
    <row r="516" ht="12.75">
      <c r="C516" s="89"/>
    </row>
    <row r="517" ht="12.75">
      <c r="C517" s="89"/>
    </row>
    <row r="518" ht="12.75">
      <c r="C518" s="89"/>
    </row>
    <row r="519" ht="12.75">
      <c r="C519" s="89"/>
    </row>
    <row r="520" ht="12.75">
      <c r="C520" s="89"/>
    </row>
    <row r="521" ht="12.75">
      <c r="C521" s="89"/>
    </row>
    <row r="522" ht="12.75">
      <c r="C522" s="89"/>
    </row>
    <row r="523" ht="12.75">
      <c r="C523" s="89"/>
    </row>
    <row r="524" ht="12.75">
      <c r="C524" s="89"/>
    </row>
    <row r="525" ht="12.75">
      <c r="C525" s="8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BD317"/>
  <sheetViews>
    <sheetView showGridLines="0" showRowColHeaders="0" tabSelected="1" showOutlineSymbols="0" zoomScalePageLayoutView="0" workbookViewId="0" topLeftCell="A82">
      <selection activeCell="AP259" sqref="AP259:AX259"/>
    </sheetView>
  </sheetViews>
  <sheetFormatPr defaultColWidth="1.75390625" defaultRowHeight="12.75"/>
  <cols>
    <col min="1" max="54" width="1.75390625" style="1" customWidth="1"/>
    <col min="55" max="55" width="4.00390625" style="1" customWidth="1"/>
    <col min="56" max="16384" width="1.75390625" style="1" customWidth="1"/>
  </cols>
  <sheetData>
    <row r="1" spans="1:50" ht="11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AX1" s="2" t="s">
        <v>58</v>
      </c>
    </row>
    <row r="2" spans="1:50" ht="11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AX2" s="2" t="s">
        <v>257</v>
      </c>
    </row>
    <row r="3" spans="28:50" ht="12.75" customHeight="1">
      <c r="AB3" s="584" t="s">
        <v>858</v>
      </c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</row>
    <row r="4" spans="28:50" ht="11.25"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4"/>
      <c r="AS4" s="584"/>
      <c r="AT4" s="584"/>
      <c r="AU4" s="584"/>
      <c r="AV4" s="584"/>
      <c r="AW4" s="584"/>
      <c r="AX4" s="584"/>
    </row>
    <row r="5" spans="1:50" s="13" customFormat="1" ht="15">
      <c r="A5" s="534" t="s">
        <v>8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s="11" customFormat="1" ht="13.5" thickBot="1">
      <c r="A6" s="3"/>
      <c r="B6" s="3"/>
      <c r="C6" s="3"/>
      <c r="E6" s="26" t="s">
        <v>394</v>
      </c>
      <c r="L6" s="574" t="str">
        <f>"01 январь 20"&amp;год_отчетности&amp;" г."</f>
        <v>01 январь 2010 г.</v>
      </c>
      <c r="M6" s="574"/>
      <c r="N6" s="574"/>
      <c r="O6" s="574"/>
      <c r="P6" s="574"/>
      <c r="Q6" s="574"/>
      <c r="R6" s="574"/>
      <c r="S6" s="574"/>
      <c r="T6" s="574"/>
      <c r="U6" s="5" t="s">
        <v>393</v>
      </c>
      <c r="V6" s="57"/>
      <c r="W6" s="574">
        <f>DATE(AM8,AQ8,AU8)</f>
        <v>40543</v>
      </c>
      <c r="X6" s="574"/>
      <c r="Y6" s="574"/>
      <c r="Z6" s="574"/>
      <c r="AA6" s="574"/>
      <c r="AB6" s="574"/>
      <c r="AC6" s="574"/>
      <c r="AD6" s="574"/>
      <c r="AE6" s="574"/>
      <c r="AF6" s="574"/>
      <c r="AJ6" s="3"/>
      <c r="AK6" s="3"/>
      <c r="AL6" s="3"/>
      <c r="AM6" s="568" t="s">
        <v>0</v>
      </c>
      <c r="AN6" s="569"/>
      <c r="AO6" s="569"/>
      <c r="AP6" s="569"/>
      <c r="AQ6" s="569"/>
      <c r="AR6" s="569"/>
      <c r="AS6" s="569"/>
      <c r="AT6" s="569"/>
      <c r="AU6" s="569"/>
      <c r="AV6" s="569"/>
      <c r="AW6" s="569"/>
      <c r="AX6" s="570"/>
    </row>
    <row r="7" spans="37:50" s="14" customFormat="1" ht="13.5" customHeight="1">
      <c r="AK7" s="10" t="s">
        <v>9</v>
      </c>
      <c r="AM7" s="571" t="s">
        <v>10</v>
      </c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3"/>
    </row>
    <row r="8" spans="1:50" s="11" customFormat="1" ht="1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0" t="s">
        <v>1</v>
      </c>
      <c r="AL8" s="14"/>
      <c r="AM8" s="575" t="str">
        <f>"20"&amp;год_отчетности</f>
        <v>2010</v>
      </c>
      <c r="AN8" s="576"/>
      <c r="AO8" s="576"/>
      <c r="AP8" s="576"/>
      <c r="AQ8" s="576" t="str">
        <f>IF(period="0","12",TEXT(period,"00"))</f>
        <v>12</v>
      </c>
      <c r="AR8" s="576"/>
      <c r="AS8" s="576"/>
      <c r="AT8" s="576"/>
      <c r="AU8" s="576" t="str">
        <f>IF(period="0","31",DAY((DATEVALUE("01."&amp;TEXT(period+1,"00")&amp;".20"&amp;год_отчетности)-1)))</f>
        <v>31</v>
      </c>
      <c r="AV8" s="576"/>
      <c r="AW8" s="576"/>
      <c r="AX8" s="577"/>
    </row>
    <row r="9" spans="1:50" s="57" customFormat="1" ht="13.5" customHeight="1">
      <c r="A9" s="52" t="s">
        <v>2</v>
      </c>
      <c r="B9" s="52"/>
      <c r="C9" s="52"/>
      <c r="D9" s="52"/>
      <c r="E9" s="52"/>
      <c r="F9" s="52"/>
      <c r="G9" s="52"/>
      <c r="H9" s="172" t="str">
        <f>IF([1]!Наименование="","",[1]!Наименование)</f>
        <v>ОАО "Магазин "Олимпиец"</v>
      </c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53"/>
      <c r="AH9" s="54"/>
      <c r="AI9" s="55"/>
      <c r="AJ9" s="55"/>
      <c r="AK9" s="56" t="s">
        <v>3</v>
      </c>
      <c r="AL9" s="55"/>
      <c r="AM9" s="578" t="str">
        <f>IF([1]!ОКПО="","",[1]!ОКПО)</f>
        <v>25598429</v>
      </c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80"/>
    </row>
    <row r="10" spans="1:50" s="57" customFormat="1" ht="13.5" customHeight="1">
      <c r="A10" s="52" t="s">
        <v>4</v>
      </c>
      <c r="B10" s="52"/>
      <c r="C10" s="52"/>
      <c r="D10" s="52"/>
      <c r="E10" s="52"/>
      <c r="F10" s="52"/>
      <c r="G10" s="52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4"/>
      <c r="AJ10" s="55"/>
      <c r="AK10" s="56" t="s">
        <v>5</v>
      </c>
      <c r="AL10" s="55"/>
      <c r="AM10" s="578" t="str">
        <f>[1]!ИННЮЛ&amp;""</f>
        <v>5256000023</v>
      </c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80"/>
    </row>
    <row r="11" spans="1:50" s="57" customFormat="1" ht="13.5" customHeight="1">
      <c r="A11" s="52" t="s">
        <v>6</v>
      </c>
      <c r="B11" s="52"/>
      <c r="C11" s="52"/>
      <c r="D11" s="52"/>
      <c r="E11" s="52"/>
      <c r="F11" s="52"/>
      <c r="G11" s="52"/>
      <c r="H11" s="54"/>
      <c r="I11" s="54"/>
      <c r="J11" s="172" t="str">
        <f>IF([1]!ОснВидДеят="","",[1]!ОснВидДеят)</f>
        <v>СДАЧА ВНАЕМ СОБСТВЕННОГО НЕЖИЛОГО НЕДВИЖИМОГО ИМУЩЕСТВА</v>
      </c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53"/>
      <c r="AH11" s="54"/>
      <c r="AI11" s="55"/>
      <c r="AJ11" s="55"/>
      <c r="AK11" s="56" t="s">
        <v>57</v>
      </c>
      <c r="AL11" s="55"/>
      <c r="AM11" s="182" t="str">
        <f>IF([1]!ОКВЭД="","",[1]!ОКВЭД)</f>
        <v>70.20.2</v>
      </c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94"/>
    </row>
    <row r="12" spans="1:50" s="57" customFormat="1" ht="13.5" customHeight="1">
      <c r="A12" s="52" t="s">
        <v>389</v>
      </c>
      <c r="B12" s="52"/>
      <c r="C12" s="52"/>
      <c r="D12" s="52"/>
      <c r="E12" s="52"/>
      <c r="F12" s="52"/>
      <c r="G12" s="52"/>
      <c r="H12" s="54"/>
      <c r="I12" s="54"/>
      <c r="J12" s="53"/>
      <c r="K12" s="53"/>
      <c r="L12" s="53"/>
      <c r="M12" s="53"/>
      <c r="N12" s="53"/>
      <c r="O12" s="53"/>
      <c r="P12" s="53"/>
      <c r="Q12" s="53"/>
      <c r="R12" s="172" t="str">
        <f>IF([1]!ОргПравФорм="","",[1]!ОргПравФорм)</f>
        <v>ОТКРЫТОЕ АКЦИОНЕРНОЕ ОБЩЕСТВО</v>
      </c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55"/>
      <c r="AM12" s="185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96"/>
    </row>
    <row r="13" spans="1:50" s="57" customFormat="1" ht="13.5" customHeight="1">
      <c r="A13" s="52" t="s">
        <v>390</v>
      </c>
      <c r="B13" s="52"/>
      <c r="C13" s="52"/>
      <c r="D13" s="52"/>
      <c r="E13" s="52"/>
      <c r="F13" s="52"/>
      <c r="G13" s="52"/>
      <c r="H13" s="55"/>
      <c r="I13" s="55"/>
      <c r="J13" s="55"/>
      <c r="K13" s="55"/>
      <c r="L13" s="172" t="str">
        <f>IF([1]!ФормСобств="","",[1]!ФормСобств)</f>
        <v>ЧАСТНАЯ СОБСТВЕННОСТЬ</v>
      </c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59"/>
      <c r="AM13" s="182" t="str">
        <f>IF([1]!ОКОПФ="","",[1]!ОКОПФ)</f>
        <v>47</v>
      </c>
      <c r="AN13" s="183"/>
      <c r="AO13" s="183"/>
      <c r="AP13" s="183"/>
      <c r="AQ13" s="183"/>
      <c r="AR13" s="184"/>
      <c r="AS13" s="193" t="str">
        <f>IF([1]!ОКФС="","",[1]!ОКФС)</f>
        <v>16</v>
      </c>
      <c r="AT13" s="183"/>
      <c r="AU13" s="183"/>
      <c r="AV13" s="183"/>
      <c r="AW13" s="183"/>
      <c r="AX13" s="194"/>
    </row>
    <row r="14" spans="1:50" s="57" customFormat="1" ht="13.5" customHeight="1">
      <c r="A14" s="60"/>
      <c r="B14" s="60"/>
      <c r="C14" s="60"/>
      <c r="D14" s="60"/>
      <c r="E14" s="60"/>
      <c r="F14" s="60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62"/>
      <c r="AE14" s="62"/>
      <c r="AF14" s="55"/>
      <c r="AG14" s="55"/>
      <c r="AH14" s="55"/>
      <c r="AI14" s="55"/>
      <c r="AJ14" s="55"/>
      <c r="AK14" s="56" t="s">
        <v>391</v>
      </c>
      <c r="AL14" s="55"/>
      <c r="AM14" s="185"/>
      <c r="AN14" s="186"/>
      <c r="AO14" s="186"/>
      <c r="AP14" s="186"/>
      <c r="AQ14" s="186"/>
      <c r="AR14" s="187"/>
      <c r="AS14" s="195"/>
      <c r="AT14" s="186"/>
      <c r="AU14" s="186"/>
      <c r="AV14" s="186"/>
      <c r="AW14" s="186"/>
      <c r="AX14" s="196"/>
    </row>
    <row r="15" spans="1:50" s="57" customFormat="1" ht="13.5" customHeight="1" thickBot="1">
      <c r="A15" s="188" t="s">
        <v>392</v>
      </c>
      <c r="B15" s="188"/>
      <c r="C15" s="188"/>
      <c r="D15" s="188"/>
      <c r="E15" s="188"/>
      <c r="F15" s="188"/>
      <c r="G15" s="188"/>
      <c r="H15" s="188"/>
      <c r="I15" s="188"/>
      <c r="J15" s="189" t="str">
        <f>IF(ОКЕИ="384","тыс. руб","млн. руб")</f>
        <v>тыс. руб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60"/>
      <c r="AD15" s="60"/>
      <c r="AE15" s="60"/>
      <c r="AF15" s="52"/>
      <c r="AG15" s="52"/>
      <c r="AH15" s="52"/>
      <c r="AI15" s="52"/>
      <c r="AJ15" s="52"/>
      <c r="AK15" s="63" t="s">
        <v>7</v>
      </c>
      <c r="AL15" s="52"/>
      <c r="AM15" s="190" t="s">
        <v>851</v>
      </c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2"/>
    </row>
    <row r="16" s="16" customFormat="1" ht="12.75"/>
    <row r="17" spans="1:50" s="17" customFormat="1" ht="15">
      <c r="A17" s="534" t="s">
        <v>59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4"/>
    </row>
    <row r="18" spans="1:50" s="19" customFormat="1" ht="4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s="11" customFormat="1" ht="12">
      <c r="A19" s="389" t="s">
        <v>60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1"/>
      <c r="W19" s="392" t="s">
        <v>63</v>
      </c>
      <c r="X19" s="392"/>
      <c r="Y19" s="392"/>
      <c r="Z19" s="392"/>
      <c r="AA19" s="392"/>
      <c r="AB19" s="392"/>
      <c r="AC19" s="392"/>
      <c r="AD19" s="392" t="s">
        <v>15</v>
      </c>
      <c r="AE19" s="392"/>
      <c r="AF19" s="392"/>
      <c r="AG19" s="392"/>
      <c r="AH19" s="392"/>
      <c r="AI19" s="392"/>
      <c r="AJ19" s="392"/>
      <c r="AK19" s="392" t="s">
        <v>16</v>
      </c>
      <c r="AL19" s="392"/>
      <c r="AM19" s="392"/>
      <c r="AN19" s="392"/>
      <c r="AO19" s="392"/>
      <c r="AP19" s="392"/>
      <c r="AQ19" s="392"/>
      <c r="AR19" s="392" t="s">
        <v>63</v>
      </c>
      <c r="AS19" s="392"/>
      <c r="AT19" s="392"/>
      <c r="AU19" s="392"/>
      <c r="AV19" s="392"/>
      <c r="AW19" s="392"/>
      <c r="AX19" s="392"/>
    </row>
    <row r="20" spans="1:50" s="11" customFormat="1" ht="12">
      <c r="A20" s="387" t="s">
        <v>62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 t="s">
        <v>61</v>
      </c>
      <c r="T20" s="387"/>
      <c r="U20" s="387"/>
      <c r="V20" s="387"/>
      <c r="W20" s="387" t="s">
        <v>64</v>
      </c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 t="s">
        <v>66</v>
      </c>
      <c r="AS20" s="387"/>
      <c r="AT20" s="387"/>
      <c r="AU20" s="387"/>
      <c r="AV20" s="387"/>
      <c r="AW20" s="387"/>
      <c r="AX20" s="387"/>
    </row>
    <row r="21" spans="1:50" s="11" customFormat="1" ht="12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 t="s">
        <v>65</v>
      </c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 t="s">
        <v>67</v>
      </c>
      <c r="AS21" s="388"/>
      <c r="AT21" s="388"/>
      <c r="AU21" s="388"/>
      <c r="AV21" s="388"/>
      <c r="AW21" s="388"/>
      <c r="AX21" s="388"/>
    </row>
    <row r="22" spans="1:50" s="11" customFormat="1" ht="12.75" thickBot="1">
      <c r="A22" s="392">
        <v>1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>
        <v>2</v>
      </c>
      <c r="T22" s="392"/>
      <c r="U22" s="392"/>
      <c r="V22" s="392"/>
      <c r="W22" s="392">
        <v>3</v>
      </c>
      <c r="X22" s="392"/>
      <c r="Y22" s="392"/>
      <c r="Z22" s="392"/>
      <c r="AA22" s="392"/>
      <c r="AB22" s="392"/>
      <c r="AC22" s="392"/>
      <c r="AD22" s="392">
        <v>4</v>
      </c>
      <c r="AE22" s="392"/>
      <c r="AF22" s="392"/>
      <c r="AG22" s="392"/>
      <c r="AH22" s="392"/>
      <c r="AI22" s="392"/>
      <c r="AJ22" s="392"/>
      <c r="AK22" s="392">
        <v>5</v>
      </c>
      <c r="AL22" s="392"/>
      <c r="AM22" s="392"/>
      <c r="AN22" s="392"/>
      <c r="AO22" s="392"/>
      <c r="AP22" s="392"/>
      <c r="AQ22" s="392"/>
      <c r="AR22" s="392">
        <v>6</v>
      </c>
      <c r="AS22" s="392"/>
      <c r="AT22" s="392"/>
      <c r="AU22" s="392"/>
      <c r="AV22" s="392"/>
      <c r="AW22" s="392"/>
      <c r="AX22" s="392"/>
    </row>
    <row r="23" spans="1:50" s="16" customFormat="1" ht="12.75">
      <c r="A23" s="531" t="s">
        <v>68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3"/>
      <c r="S23" s="397"/>
      <c r="T23" s="398"/>
      <c r="U23" s="398"/>
      <c r="V23" s="399"/>
      <c r="W23" s="301">
        <f>SUM(W27:AC39)</f>
        <v>0</v>
      </c>
      <c r="X23" s="302"/>
      <c r="Y23" s="302"/>
      <c r="Z23" s="302"/>
      <c r="AA23" s="302"/>
      <c r="AB23" s="302"/>
      <c r="AC23" s="303"/>
      <c r="AD23" s="301">
        <f>SUM(AD27:AJ39)</f>
        <v>0</v>
      </c>
      <c r="AE23" s="302"/>
      <c r="AF23" s="302"/>
      <c r="AG23" s="302"/>
      <c r="AH23" s="302"/>
      <c r="AI23" s="302"/>
      <c r="AJ23" s="303"/>
      <c r="AK23" s="301">
        <f>SUM(AK27:AQ39)</f>
        <v>0</v>
      </c>
      <c r="AL23" s="302"/>
      <c r="AM23" s="302"/>
      <c r="AN23" s="302"/>
      <c r="AO23" s="302"/>
      <c r="AP23" s="302"/>
      <c r="AQ23" s="303"/>
      <c r="AR23" s="301">
        <f>SUM(W23:AQ26)</f>
        <v>0</v>
      </c>
      <c r="AS23" s="302"/>
      <c r="AT23" s="302"/>
      <c r="AU23" s="302"/>
      <c r="AV23" s="302"/>
      <c r="AW23" s="302"/>
      <c r="AX23" s="303"/>
    </row>
    <row r="24" spans="1:50" s="16" customFormat="1" ht="12.75">
      <c r="A24" s="524" t="s">
        <v>69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6"/>
      <c r="S24" s="542"/>
      <c r="T24" s="543"/>
      <c r="U24" s="543"/>
      <c r="V24" s="544"/>
      <c r="W24" s="565"/>
      <c r="X24" s="566"/>
      <c r="Y24" s="566"/>
      <c r="Z24" s="566"/>
      <c r="AA24" s="566"/>
      <c r="AB24" s="566"/>
      <c r="AC24" s="567"/>
      <c r="AD24" s="565"/>
      <c r="AE24" s="566"/>
      <c r="AF24" s="566"/>
      <c r="AG24" s="566"/>
      <c r="AH24" s="566"/>
      <c r="AI24" s="566"/>
      <c r="AJ24" s="567"/>
      <c r="AK24" s="565"/>
      <c r="AL24" s="566"/>
      <c r="AM24" s="566"/>
      <c r="AN24" s="566"/>
      <c r="AO24" s="566"/>
      <c r="AP24" s="566"/>
      <c r="AQ24" s="567"/>
      <c r="AR24" s="565"/>
      <c r="AS24" s="566"/>
      <c r="AT24" s="566"/>
      <c r="AU24" s="566"/>
      <c r="AV24" s="566"/>
      <c r="AW24" s="566"/>
      <c r="AX24" s="567"/>
    </row>
    <row r="25" spans="1:50" s="16" customFormat="1" ht="12.75">
      <c r="A25" s="524" t="s">
        <v>70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6"/>
      <c r="S25" s="542"/>
      <c r="T25" s="543"/>
      <c r="U25" s="543"/>
      <c r="V25" s="544"/>
      <c r="W25" s="565"/>
      <c r="X25" s="566"/>
      <c r="Y25" s="566"/>
      <c r="Z25" s="566"/>
      <c r="AA25" s="566"/>
      <c r="AB25" s="566"/>
      <c r="AC25" s="567"/>
      <c r="AD25" s="565"/>
      <c r="AE25" s="566"/>
      <c r="AF25" s="566"/>
      <c r="AG25" s="566"/>
      <c r="AH25" s="566"/>
      <c r="AI25" s="566"/>
      <c r="AJ25" s="567"/>
      <c r="AK25" s="565"/>
      <c r="AL25" s="566"/>
      <c r="AM25" s="566"/>
      <c r="AN25" s="566"/>
      <c r="AO25" s="566"/>
      <c r="AP25" s="566"/>
      <c r="AQ25" s="567"/>
      <c r="AR25" s="565"/>
      <c r="AS25" s="566"/>
      <c r="AT25" s="566"/>
      <c r="AU25" s="566"/>
      <c r="AV25" s="566"/>
      <c r="AW25" s="566"/>
      <c r="AX25" s="567"/>
    </row>
    <row r="26" spans="1:50" s="16" customFormat="1" ht="13.5" thickBot="1">
      <c r="A26" s="412" t="s">
        <v>71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4"/>
      <c r="S26" s="542" t="s">
        <v>212</v>
      </c>
      <c r="T26" s="543"/>
      <c r="U26" s="543"/>
      <c r="V26" s="544"/>
      <c r="W26" s="304"/>
      <c r="X26" s="305"/>
      <c r="Y26" s="305"/>
      <c r="Z26" s="305"/>
      <c r="AA26" s="305"/>
      <c r="AB26" s="305"/>
      <c r="AC26" s="306"/>
      <c r="AD26" s="304"/>
      <c r="AE26" s="305"/>
      <c r="AF26" s="305"/>
      <c r="AG26" s="305"/>
      <c r="AH26" s="305"/>
      <c r="AI26" s="305"/>
      <c r="AJ26" s="306"/>
      <c r="AK26" s="304"/>
      <c r="AL26" s="305"/>
      <c r="AM26" s="305"/>
      <c r="AN26" s="305"/>
      <c r="AO26" s="305"/>
      <c r="AP26" s="305"/>
      <c r="AQ26" s="306"/>
      <c r="AR26" s="304"/>
      <c r="AS26" s="305"/>
      <c r="AT26" s="305"/>
      <c r="AU26" s="305"/>
      <c r="AV26" s="305"/>
      <c r="AW26" s="305"/>
      <c r="AX26" s="306"/>
    </row>
    <row r="27" spans="1:50" s="16" customFormat="1" ht="12.75">
      <c r="A27" s="581" t="s">
        <v>27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3"/>
      <c r="S27" s="452"/>
      <c r="T27" s="453"/>
      <c r="U27" s="453"/>
      <c r="V27" s="454"/>
      <c r="W27" s="247">
        <v>0</v>
      </c>
      <c r="X27" s="248"/>
      <c r="Y27" s="248"/>
      <c r="Z27" s="248"/>
      <c r="AA27" s="248"/>
      <c r="AB27" s="248"/>
      <c r="AC27" s="253"/>
      <c r="AD27" s="247">
        <v>0</v>
      </c>
      <c r="AE27" s="248"/>
      <c r="AF27" s="248"/>
      <c r="AG27" s="248"/>
      <c r="AH27" s="248"/>
      <c r="AI27" s="248"/>
      <c r="AJ27" s="253"/>
      <c r="AK27" s="247">
        <v>0</v>
      </c>
      <c r="AL27" s="248"/>
      <c r="AM27" s="248"/>
      <c r="AN27" s="248"/>
      <c r="AO27" s="248"/>
      <c r="AP27" s="248"/>
      <c r="AQ27" s="253"/>
      <c r="AR27" s="301">
        <f>SUM(W27:AQ30)</f>
        <v>0</v>
      </c>
      <c r="AS27" s="302"/>
      <c r="AT27" s="302"/>
      <c r="AU27" s="302"/>
      <c r="AV27" s="302"/>
      <c r="AW27" s="302"/>
      <c r="AX27" s="303"/>
    </row>
    <row r="28" spans="1:50" s="16" customFormat="1" ht="12.75">
      <c r="A28" s="524" t="s">
        <v>72</v>
      </c>
      <c r="B28" s="525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6"/>
      <c r="S28" s="542"/>
      <c r="T28" s="543"/>
      <c r="U28" s="543"/>
      <c r="V28" s="544"/>
      <c r="W28" s="342"/>
      <c r="X28" s="343"/>
      <c r="Y28" s="343"/>
      <c r="Z28" s="343"/>
      <c r="AA28" s="343"/>
      <c r="AB28" s="343"/>
      <c r="AC28" s="344"/>
      <c r="AD28" s="342"/>
      <c r="AE28" s="343"/>
      <c r="AF28" s="343"/>
      <c r="AG28" s="343"/>
      <c r="AH28" s="343"/>
      <c r="AI28" s="343"/>
      <c r="AJ28" s="344"/>
      <c r="AK28" s="342"/>
      <c r="AL28" s="343"/>
      <c r="AM28" s="343"/>
      <c r="AN28" s="343"/>
      <c r="AO28" s="343"/>
      <c r="AP28" s="343"/>
      <c r="AQ28" s="344"/>
      <c r="AR28" s="565"/>
      <c r="AS28" s="566"/>
      <c r="AT28" s="566"/>
      <c r="AU28" s="566"/>
      <c r="AV28" s="566"/>
      <c r="AW28" s="566"/>
      <c r="AX28" s="567"/>
    </row>
    <row r="29" spans="1:50" s="16" customFormat="1" ht="12.75">
      <c r="A29" s="412" t="s">
        <v>73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4"/>
      <c r="S29" s="542"/>
      <c r="T29" s="543"/>
      <c r="U29" s="543"/>
      <c r="V29" s="544"/>
      <c r="W29" s="342"/>
      <c r="X29" s="343"/>
      <c r="Y29" s="343"/>
      <c r="Z29" s="343"/>
      <c r="AA29" s="343"/>
      <c r="AB29" s="343"/>
      <c r="AC29" s="344"/>
      <c r="AD29" s="342"/>
      <c r="AE29" s="343"/>
      <c r="AF29" s="343"/>
      <c r="AG29" s="343"/>
      <c r="AH29" s="343"/>
      <c r="AI29" s="343"/>
      <c r="AJ29" s="344"/>
      <c r="AK29" s="342"/>
      <c r="AL29" s="343"/>
      <c r="AM29" s="343"/>
      <c r="AN29" s="343"/>
      <c r="AO29" s="343"/>
      <c r="AP29" s="343"/>
      <c r="AQ29" s="344"/>
      <c r="AR29" s="565"/>
      <c r="AS29" s="566"/>
      <c r="AT29" s="566"/>
      <c r="AU29" s="566"/>
      <c r="AV29" s="566"/>
      <c r="AW29" s="566"/>
      <c r="AX29" s="567"/>
    </row>
    <row r="30" spans="1:50" s="16" customFormat="1" ht="12.75">
      <c r="A30" s="409" t="s">
        <v>74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1"/>
      <c r="S30" s="472" t="s">
        <v>213</v>
      </c>
      <c r="T30" s="473"/>
      <c r="U30" s="473"/>
      <c r="V30" s="474"/>
      <c r="W30" s="250"/>
      <c r="X30" s="251"/>
      <c r="Y30" s="251"/>
      <c r="Z30" s="251"/>
      <c r="AA30" s="251"/>
      <c r="AB30" s="251"/>
      <c r="AC30" s="254"/>
      <c r="AD30" s="250"/>
      <c r="AE30" s="251"/>
      <c r="AF30" s="251"/>
      <c r="AG30" s="251"/>
      <c r="AH30" s="251"/>
      <c r="AI30" s="251"/>
      <c r="AJ30" s="254"/>
      <c r="AK30" s="250"/>
      <c r="AL30" s="251"/>
      <c r="AM30" s="251"/>
      <c r="AN30" s="251"/>
      <c r="AO30" s="251"/>
      <c r="AP30" s="251"/>
      <c r="AQ30" s="254"/>
      <c r="AR30" s="304"/>
      <c r="AS30" s="305"/>
      <c r="AT30" s="305"/>
      <c r="AU30" s="305"/>
      <c r="AV30" s="305"/>
      <c r="AW30" s="305"/>
      <c r="AX30" s="306"/>
    </row>
    <row r="31" spans="1:50" s="16" customFormat="1" ht="12.75">
      <c r="A31" s="524" t="s">
        <v>78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6"/>
      <c r="S31" s="542"/>
      <c r="T31" s="543"/>
      <c r="U31" s="543"/>
      <c r="V31" s="544"/>
      <c r="W31" s="339">
        <v>0</v>
      </c>
      <c r="X31" s="340"/>
      <c r="Y31" s="340"/>
      <c r="Z31" s="340"/>
      <c r="AA31" s="340"/>
      <c r="AB31" s="340"/>
      <c r="AC31" s="341"/>
      <c r="AD31" s="339">
        <v>0</v>
      </c>
      <c r="AE31" s="340"/>
      <c r="AF31" s="340"/>
      <c r="AG31" s="340"/>
      <c r="AH31" s="340"/>
      <c r="AI31" s="340"/>
      <c r="AJ31" s="341"/>
      <c r="AK31" s="339">
        <v>0</v>
      </c>
      <c r="AL31" s="340"/>
      <c r="AM31" s="340"/>
      <c r="AN31" s="340"/>
      <c r="AO31" s="340"/>
      <c r="AP31" s="340"/>
      <c r="AQ31" s="341"/>
      <c r="AR31" s="545">
        <f>SUM(W31:AQ32)</f>
        <v>0</v>
      </c>
      <c r="AS31" s="546"/>
      <c r="AT31" s="546"/>
      <c r="AU31" s="546"/>
      <c r="AV31" s="546"/>
      <c r="AW31" s="546"/>
      <c r="AX31" s="547"/>
    </row>
    <row r="32" spans="1:50" s="16" customFormat="1" ht="12.75">
      <c r="A32" s="412" t="s">
        <v>79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4"/>
      <c r="S32" s="542" t="s">
        <v>214</v>
      </c>
      <c r="T32" s="543"/>
      <c r="U32" s="543"/>
      <c r="V32" s="544"/>
      <c r="W32" s="250"/>
      <c r="X32" s="251"/>
      <c r="Y32" s="251"/>
      <c r="Z32" s="251"/>
      <c r="AA32" s="251"/>
      <c r="AB32" s="251"/>
      <c r="AC32" s="254"/>
      <c r="AD32" s="250"/>
      <c r="AE32" s="251"/>
      <c r="AF32" s="251"/>
      <c r="AG32" s="251"/>
      <c r="AH32" s="251"/>
      <c r="AI32" s="251"/>
      <c r="AJ32" s="254"/>
      <c r="AK32" s="250"/>
      <c r="AL32" s="251"/>
      <c r="AM32" s="251"/>
      <c r="AN32" s="251"/>
      <c r="AO32" s="251"/>
      <c r="AP32" s="251"/>
      <c r="AQ32" s="254"/>
      <c r="AR32" s="304"/>
      <c r="AS32" s="305"/>
      <c r="AT32" s="305"/>
      <c r="AU32" s="305"/>
      <c r="AV32" s="305"/>
      <c r="AW32" s="305"/>
      <c r="AX32" s="306"/>
    </row>
    <row r="33" spans="1:56" s="16" customFormat="1" ht="12.75">
      <c r="A33" s="403" t="s">
        <v>80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5"/>
      <c r="S33" s="452"/>
      <c r="T33" s="453"/>
      <c r="U33" s="453"/>
      <c r="V33" s="454"/>
      <c r="W33" s="339">
        <v>0</v>
      </c>
      <c r="X33" s="340"/>
      <c r="Y33" s="340"/>
      <c r="Z33" s="340"/>
      <c r="AA33" s="340"/>
      <c r="AB33" s="340"/>
      <c r="AC33" s="341"/>
      <c r="AD33" s="339">
        <v>0</v>
      </c>
      <c r="AE33" s="340"/>
      <c r="AF33" s="340"/>
      <c r="AG33" s="340"/>
      <c r="AH33" s="340"/>
      <c r="AI33" s="340"/>
      <c r="AJ33" s="341"/>
      <c r="AK33" s="339">
        <v>0</v>
      </c>
      <c r="AL33" s="340"/>
      <c r="AM33" s="340"/>
      <c r="AN33" s="340"/>
      <c r="AO33" s="340"/>
      <c r="AP33" s="340"/>
      <c r="AQ33" s="341"/>
      <c r="AR33" s="545">
        <f>SUM(W33:AQ34)</f>
        <v>0</v>
      </c>
      <c r="AS33" s="546"/>
      <c r="AT33" s="546"/>
      <c r="AU33" s="546"/>
      <c r="AV33" s="546"/>
      <c r="AW33" s="546"/>
      <c r="AX33" s="547"/>
      <c r="BD33" s="51"/>
    </row>
    <row r="34" spans="1:50" s="16" customFormat="1" ht="12.75">
      <c r="A34" s="409" t="s">
        <v>81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1"/>
      <c r="S34" s="472" t="s">
        <v>215</v>
      </c>
      <c r="T34" s="473"/>
      <c r="U34" s="473"/>
      <c r="V34" s="474"/>
      <c r="W34" s="250"/>
      <c r="X34" s="251"/>
      <c r="Y34" s="251"/>
      <c r="Z34" s="251"/>
      <c r="AA34" s="251"/>
      <c r="AB34" s="251"/>
      <c r="AC34" s="254"/>
      <c r="AD34" s="250"/>
      <c r="AE34" s="251"/>
      <c r="AF34" s="251"/>
      <c r="AG34" s="251"/>
      <c r="AH34" s="251"/>
      <c r="AI34" s="251"/>
      <c r="AJ34" s="254"/>
      <c r="AK34" s="250"/>
      <c r="AL34" s="251"/>
      <c r="AM34" s="251"/>
      <c r="AN34" s="251"/>
      <c r="AO34" s="251"/>
      <c r="AP34" s="251"/>
      <c r="AQ34" s="254"/>
      <c r="AR34" s="304"/>
      <c r="AS34" s="305"/>
      <c r="AT34" s="305"/>
      <c r="AU34" s="305"/>
      <c r="AV34" s="305"/>
      <c r="AW34" s="305"/>
      <c r="AX34" s="306"/>
    </row>
    <row r="35" spans="1:50" s="16" customFormat="1" ht="12.75">
      <c r="A35" s="524" t="s">
        <v>75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6"/>
      <c r="S35" s="542"/>
      <c r="T35" s="543"/>
      <c r="U35" s="543"/>
      <c r="V35" s="544"/>
      <c r="W35" s="339">
        <v>0</v>
      </c>
      <c r="X35" s="340"/>
      <c r="Y35" s="340"/>
      <c r="Z35" s="340"/>
      <c r="AA35" s="340"/>
      <c r="AB35" s="340"/>
      <c r="AC35" s="341"/>
      <c r="AD35" s="339">
        <v>0</v>
      </c>
      <c r="AE35" s="340"/>
      <c r="AF35" s="340"/>
      <c r="AG35" s="340"/>
      <c r="AH35" s="340"/>
      <c r="AI35" s="340"/>
      <c r="AJ35" s="341"/>
      <c r="AK35" s="339">
        <v>0</v>
      </c>
      <c r="AL35" s="340"/>
      <c r="AM35" s="340"/>
      <c r="AN35" s="340"/>
      <c r="AO35" s="340"/>
      <c r="AP35" s="340"/>
      <c r="AQ35" s="341"/>
      <c r="AR35" s="545">
        <f>SUM(W35:AQ37)</f>
        <v>0</v>
      </c>
      <c r="AS35" s="546"/>
      <c r="AT35" s="546"/>
      <c r="AU35" s="546"/>
      <c r="AV35" s="546"/>
      <c r="AW35" s="546"/>
      <c r="AX35" s="547"/>
    </row>
    <row r="36" spans="1:50" s="16" customFormat="1" ht="12.75">
      <c r="A36" s="524" t="s">
        <v>204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6"/>
      <c r="S36" s="542"/>
      <c r="T36" s="543"/>
      <c r="U36" s="543"/>
      <c r="V36" s="544"/>
      <c r="W36" s="342"/>
      <c r="X36" s="343"/>
      <c r="Y36" s="343"/>
      <c r="Z36" s="343"/>
      <c r="AA36" s="343"/>
      <c r="AB36" s="343"/>
      <c r="AC36" s="344"/>
      <c r="AD36" s="342"/>
      <c r="AE36" s="343"/>
      <c r="AF36" s="343"/>
      <c r="AG36" s="343"/>
      <c r="AH36" s="343"/>
      <c r="AI36" s="343"/>
      <c r="AJ36" s="344"/>
      <c r="AK36" s="342"/>
      <c r="AL36" s="343"/>
      <c r="AM36" s="343"/>
      <c r="AN36" s="343"/>
      <c r="AO36" s="343"/>
      <c r="AP36" s="343"/>
      <c r="AQ36" s="344"/>
      <c r="AR36" s="565"/>
      <c r="AS36" s="566"/>
      <c r="AT36" s="566"/>
      <c r="AU36" s="566"/>
      <c r="AV36" s="566"/>
      <c r="AW36" s="566"/>
      <c r="AX36" s="567"/>
    </row>
    <row r="37" spans="1:50" s="16" customFormat="1" ht="12.75">
      <c r="A37" s="412" t="s">
        <v>205</v>
      </c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4"/>
      <c r="S37" s="542" t="s">
        <v>216</v>
      </c>
      <c r="T37" s="543"/>
      <c r="U37" s="543"/>
      <c r="V37" s="544"/>
      <c r="W37" s="250"/>
      <c r="X37" s="251"/>
      <c r="Y37" s="251"/>
      <c r="Z37" s="251"/>
      <c r="AA37" s="251"/>
      <c r="AB37" s="251"/>
      <c r="AC37" s="254"/>
      <c r="AD37" s="250"/>
      <c r="AE37" s="251"/>
      <c r="AF37" s="251"/>
      <c r="AG37" s="251"/>
      <c r="AH37" s="251"/>
      <c r="AI37" s="251"/>
      <c r="AJ37" s="254"/>
      <c r="AK37" s="250"/>
      <c r="AL37" s="251"/>
      <c r="AM37" s="251"/>
      <c r="AN37" s="251"/>
      <c r="AO37" s="251"/>
      <c r="AP37" s="251"/>
      <c r="AQ37" s="254"/>
      <c r="AR37" s="304"/>
      <c r="AS37" s="305"/>
      <c r="AT37" s="305"/>
      <c r="AU37" s="305"/>
      <c r="AV37" s="305"/>
      <c r="AW37" s="305"/>
      <c r="AX37" s="306"/>
    </row>
    <row r="38" spans="1:50" s="16" customFormat="1" ht="12.75">
      <c r="A38" s="403" t="s">
        <v>72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5"/>
      <c r="S38" s="452"/>
      <c r="T38" s="453"/>
      <c r="U38" s="453"/>
      <c r="V38" s="454"/>
      <c r="W38" s="339">
        <v>0</v>
      </c>
      <c r="X38" s="340"/>
      <c r="Y38" s="340"/>
      <c r="Z38" s="340"/>
      <c r="AA38" s="340"/>
      <c r="AB38" s="340"/>
      <c r="AC38" s="341"/>
      <c r="AD38" s="339">
        <v>0</v>
      </c>
      <c r="AE38" s="340"/>
      <c r="AF38" s="340"/>
      <c r="AG38" s="340"/>
      <c r="AH38" s="340"/>
      <c r="AI38" s="340"/>
      <c r="AJ38" s="341"/>
      <c r="AK38" s="339">
        <v>0</v>
      </c>
      <c r="AL38" s="340"/>
      <c r="AM38" s="340"/>
      <c r="AN38" s="340"/>
      <c r="AO38" s="340"/>
      <c r="AP38" s="340"/>
      <c r="AQ38" s="341"/>
      <c r="AR38" s="545">
        <f>SUM(W38:AQ39)</f>
        <v>0</v>
      </c>
      <c r="AS38" s="546"/>
      <c r="AT38" s="546"/>
      <c r="AU38" s="546"/>
      <c r="AV38" s="546"/>
      <c r="AW38" s="546"/>
      <c r="AX38" s="547"/>
    </row>
    <row r="39" spans="1:50" s="16" customFormat="1" ht="12.75">
      <c r="A39" s="409" t="s">
        <v>76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1"/>
      <c r="S39" s="472" t="s">
        <v>217</v>
      </c>
      <c r="T39" s="473"/>
      <c r="U39" s="473"/>
      <c r="V39" s="474"/>
      <c r="W39" s="250"/>
      <c r="X39" s="251"/>
      <c r="Y39" s="251"/>
      <c r="Z39" s="251"/>
      <c r="AA39" s="251"/>
      <c r="AB39" s="251"/>
      <c r="AC39" s="254"/>
      <c r="AD39" s="250"/>
      <c r="AE39" s="251"/>
      <c r="AF39" s="251"/>
      <c r="AG39" s="251"/>
      <c r="AH39" s="251"/>
      <c r="AI39" s="251"/>
      <c r="AJ39" s="254"/>
      <c r="AK39" s="250"/>
      <c r="AL39" s="251"/>
      <c r="AM39" s="251"/>
      <c r="AN39" s="251"/>
      <c r="AO39" s="251"/>
      <c r="AP39" s="251"/>
      <c r="AQ39" s="254"/>
      <c r="AR39" s="304"/>
      <c r="AS39" s="305"/>
      <c r="AT39" s="305"/>
      <c r="AU39" s="305"/>
      <c r="AV39" s="305"/>
      <c r="AW39" s="305"/>
      <c r="AX39" s="306"/>
    </row>
    <row r="40" spans="1:50" s="16" customFormat="1" ht="15" customHeight="1">
      <c r="A40" s="412" t="s">
        <v>17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4"/>
      <c r="S40" s="542" t="s">
        <v>218</v>
      </c>
      <c r="T40" s="543"/>
      <c r="U40" s="543"/>
      <c r="V40" s="544"/>
      <c r="W40" s="167">
        <v>0</v>
      </c>
      <c r="X40" s="167"/>
      <c r="Y40" s="167"/>
      <c r="Z40" s="167"/>
      <c r="AA40" s="167"/>
      <c r="AB40" s="167"/>
      <c r="AC40" s="167"/>
      <c r="AD40" s="167">
        <v>0</v>
      </c>
      <c r="AE40" s="167"/>
      <c r="AF40" s="167"/>
      <c r="AG40" s="167"/>
      <c r="AH40" s="167"/>
      <c r="AI40" s="167"/>
      <c r="AJ40" s="167"/>
      <c r="AK40" s="167">
        <v>0</v>
      </c>
      <c r="AL40" s="167"/>
      <c r="AM40" s="167"/>
      <c r="AN40" s="167"/>
      <c r="AO40" s="167"/>
      <c r="AP40" s="167"/>
      <c r="AQ40" s="167"/>
      <c r="AR40" s="180">
        <f>SUM(W40:AQ40)</f>
        <v>0</v>
      </c>
      <c r="AS40" s="180"/>
      <c r="AT40" s="180"/>
      <c r="AU40" s="180"/>
      <c r="AV40" s="180"/>
      <c r="AW40" s="180"/>
      <c r="AX40" s="180"/>
    </row>
    <row r="41" spans="1:50" s="16" customFormat="1" ht="15" customHeight="1">
      <c r="A41" s="527" t="s">
        <v>77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9"/>
      <c r="S41" s="469" t="s">
        <v>219</v>
      </c>
      <c r="T41" s="470"/>
      <c r="U41" s="470"/>
      <c r="V41" s="471"/>
      <c r="W41" s="167">
        <v>0</v>
      </c>
      <c r="X41" s="167"/>
      <c r="Y41" s="167"/>
      <c r="Z41" s="167"/>
      <c r="AA41" s="167"/>
      <c r="AB41" s="167"/>
      <c r="AC41" s="167"/>
      <c r="AD41" s="167">
        <v>0</v>
      </c>
      <c r="AE41" s="167"/>
      <c r="AF41" s="167"/>
      <c r="AG41" s="167"/>
      <c r="AH41" s="167"/>
      <c r="AI41" s="167"/>
      <c r="AJ41" s="167"/>
      <c r="AK41" s="167">
        <v>0</v>
      </c>
      <c r="AL41" s="167"/>
      <c r="AM41" s="167"/>
      <c r="AN41" s="167"/>
      <c r="AO41" s="167"/>
      <c r="AP41" s="167"/>
      <c r="AQ41" s="167"/>
      <c r="AR41" s="180">
        <f>SUM(W41:AQ41)</f>
        <v>0</v>
      </c>
      <c r="AS41" s="180"/>
      <c r="AT41" s="180"/>
      <c r="AU41" s="180"/>
      <c r="AV41" s="180"/>
      <c r="AW41" s="180"/>
      <c r="AX41" s="180"/>
    </row>
    <row r="42" spans="1:50" s="16" customFormat="1" ht="15" customHeight="1" thickBot="1">
      <c r="A42" s="548" t="s">
        <v>18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50"/>
      <c r="S42" s="557" t="s">
        <v>220</v>
      </c>
      <c r="T42" s="558"/>
      <c r="U42" s="558"/>
      <c r="V42" s="559"/>
      <c r="W42" s="562">
        <v>0</v>
      </c>
      <c r="X42" s="563"/>
      <c r="Y42" s="563"/>
      <c r="Z42" s="563"/>
      <c r="AA42" s="563"/>
      <c r="AB42" s="563"/>
      <c r="AC42" s="564"/>
      <c r="AD42" s="562">
        <v>0</v>
      </c>
      <c r="AE42" s="563"/>
      <c r="AF42" s="563"/>
      <c r="AG42" s="563"/>
      <c r="AH42" s="563"/>
      <c r="AI42" s="563"/>
      <c r="AJ42" s="564"/>
      <c r="AK42" s="562">
        <v>0</v>
      </c>
      <c r="AL42" s="563"/>
      <c r="AM42" s="563"/>
      <c r="AN42" s="563"/>
      <c r="AO42" s="563"/>
      <c r="AP42" s="563"/>
      <c r="AQ42" s="564"/>
      <c r="AR42" s="180">
        <f>SUM(W42:AQ42)</f>
        <v>0</v>
      </c>
      <c r="AS42" s="180"/>
      <c r="AT42" s="180"/>
      <c r="AU42" s="180"/>
      <c r="AV42" s="180"/>
      <c r="AW42" s="180"/>
      <c r="AX42" s="180"/>
    </row>
    <row r="43" spans="1:50" s="16" customFormat="1" ht="15" customHeight="1">
      <c r="A43" s="551"/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3"/>
      <c r="S43" s="554"/>
      <c r="T43" s="555"/>
      <c r="U43" s="555"/>
      <c r="V43" s="556"/>
      <c r="W43" s="167">
        <v>0</v>
      </c>
      <c r="X43" s="167"/>
      <c r="Y43" s="167"/>
      <c r="Z43" s="167"/>
      <c r="AA43" s="167"/>
      <c r="AB43" s="167"/>
      <c r="AC43" s="167"/>
      <c r="AD43" s="167">
        <v>0</v>
      </c>
      <c r="AE43" s="167"/>
      <c r="AF43" s="167"/>
      <c r="AG43" s="167"/>
      <c r="AH43" s="167"/>
      <c r="AI43" s="167"/>
      <c r="AJ43" s="167"/>
      <c r="AK43" s="167">
        <v>0</v>
      </c>
      <c r="AL43" s="167"/>
      <c r="AM43" s="167"/>
      <c r="AN43" s="167"/>
      <c r="AO43" s="167"/>
      <c r="AP43" s="167"/>
      <c r="AQ43" s="167"/>
      <c r="AR43" s="180">
        <f>SUM(W43:AQ43)</f>
        <v>0</v>
      </c>
      <c r="AS43" s="180"/>
      <c r="AT43" s="180"/>
      <c r="AU43" s="180"/>
      <c r="AV43" s="180"/>
      <c r="AW43" s="180"/>
      <c r="AX43" s="180"/>
    </row>
    <row r="44" s="16" customFormat="1" ht="12.75"/>
    <row r="45" spans="1:50" s="14" customFormat="1" ht="12">
      <c r="A45" s="274" t="s">
        <v>60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5" t="s">
        <v>29</v>
      </c>
      <c r="AH45" s="275"/>
      <c r="AI45" s="275"/>
      <c r="AJ45" s="275"/>
      <c r="AK45" s="275"/>
      <c r="AL45" s="275"/>
      <c r="AM45" s="275"/>
      <c r="AN45" s="275"/>
      <c r="AO45" s="275"/>
      <c r="AP45" s="275" t="s">
        <v>82</v>
      </c>
      <c r="AQ45" s="275"/>
      <c r="AR45" s="275"/>
      <c r="AS45" s="275"/>
      <c r="AT45" s="275"/>
      <c r="AU45" s="275"/>
      <c r="AV45" s="275"/>
      <c r="AW45" s="275"/>
      <c r="AX45" s="275"/>
    </row>
    <row r="46" spans="1:50" s="14" customFormat="1" ht="12">
      <c r="A46" s="274" t="s">
        <v>62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 t="s">
        <v>61</v>
      </c>
      <c r="AD46" s="274"/>
      <c r="AE46" s="274"/>
      <c r="AF46" s="274"/>
      <c r="AG46" s="276" t="s">
        <v>11</v>
      </c>
      <c r="AH46" s="276"/>
      <c r="AI46" s="276"/>
      <c r="AJ46" s="276"/>
      <c r="AK46" s="276"/>
      <c r="AL46" s="276"/>
      <c r="AM46" s="276"/>
      <c r="AN46" s="276"/>
      <c r="AO46" s="276"/>
      <c r="AP46" s="276" t="s">
        <v>67</v>
      </c>
      <c r="AQ46" s="276"/>
      <c r="AR46" s="276"/>
      <c r="AS46" s="276"/>
      <c r="AT46" s="276"/>
      <c r="AU46" s="276"/>
      <c r="AV46" s="276"/>
      <c r="AW46" s="276"/>
      <c r="AX46" s="276"/>
    </row>
    <row r="47" spans="1:50" s="14" customFormat="1" ht="12.75" thickBot="1">
      <c r="A47" s="274">
        <v>1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5">
        <v>2</v>
      </c>
      <c r="AD47" s="275"/>
      <c r="AE47" s="275"/>
      <c r="AF47" s="275"/>
      <c r="AG47" s="275">
        <v>3</v>
      </c>
      <c r="AH47" s="275"/>
      <c r="AI47" s="275"/>
      <c r="AJ47" s="275"/>
      <c r="AK47" s="275"/>
      <c r="AL47" s="275"/>
      <c r="AM47" s="275"/>
      <c r="AN47" s="275"/>
      <c r="AO47" s="275"/>
      <c r="AP47" s="275">
        <v>4</v>
      </c>
      <c r="AQ47" s="275"/>
      <c r="AR47" s="275"/>
      <c r="AS47" s="275"/>
      <c r="AT47" s="275"/>
      <c r="AU47" s="275"/>
      <c r="AV47" s="275"/>
      <c r="AW47" s="275"/>
      <c r="AX47" s="275"/>
    </row>
    <row r="48" spans="1:50" s="3" customFormat="1" ht="15" customHeight="1">
      <c r="A48" s="560" t="s">
        <v>83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1"/>
      <c r="AC48" s="337" t="s">
        <v>221</v>
      </c>
      <c r="AD48" s="338"/>
      <c r="AE48" s="338"/>
      <c r="AF48" s="338"/>
      <c r="AG48" s="541">
        <v>0</v>
      </c>
      <c r="AH48" s="541"/>
      <c r="AI48" s="541"/>
      <c r="AJ48" s="541"/>
      <c r="AK48" s="541"/>
      <c r="AL48" s="541"/>
      <c r="AM48" s="541"/>
      <c r="AN48" s="541"/>
      <c r="AO48" s="541"/>
      <c r="AP48" s="541">
        <v>0</v>
      </c>
      <c r="AQ48" s="541"/>
      <c r="AR48" s="541"/>
      <c r="AS48" s="541"/>
      <c r="AT48" s="541"/>
      <c r="AU48" s="541"/>
      <c r="AV48" s="541"/>
      <c r="AW48" s="541"/>
      <c r="AX48" s="541"/>
    </row>
    <row r="49" spans="1:50" s="3" customFormat="1" ht="12.75">
      <c r="A49" s="313" t="s">
        <v>27</v>
      </c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4"/>
      <c r="AC49" s="280"/>
      <c r="AD49" s="281"/>
      <c r="AE49" s="281"/>
      <c r="AF49" s="281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</row>
    <row r="50" spans="1:50" s="3" customFormat="1" ht="12.75">
      <c r="A50" s="587"/>
      <c r="B50" s="587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  <c r="Z50" s="587"/>
      <c r="AA50" s="587"/>
      <c r="AB50" s="587"/>
      <c r="AC50" s="155"/>
      <c r="AD50" s="155"/>
      <c r="AE50" s="155"/>
      <c r="AF50" s="155"/>
      <c r="AG50" s="250">
        <v>0</v>
      </c>
      <c r="AH50" s="251"/>
      <c r="AI50" s="251"/>
      <c r="AJ50" s="251"/>
      <c r="AK50" s="251"/>
      <c r="AL50" s="251"/>
      <c r="AM50" s="251"/>
      <c r="AN50" s="251"/>
      <c r="AO50" s="254"/>
      <c r="AP50" s="250">
        <v>0</v>
      </c>
      <c r="AQ50" s="251"/>
      <c r="AR50" s="251"/>
      <c r="AS50" s="251"/>
      <c r="AT50" s="251"/>
      <c r="AU50" s="251"/>
      <c r="AV50" s="251"/>
      <c r="AW50" s="251"/>
      <c r="AX50" s="254"/>
    </row>
    <row r="51" ht="11.25">
      <c r="AX51" s="20" t="s">
        <v>12</v>
      </c>
    </row>
    <row r="52" spans="1:50" s="17" customFormat="1" ht="15">
      <c r="A52" s="534" t="s">
        <v>84</v>
      </c>
      <c r="B52" s="534"/>
      <c r="C52" s="534"/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</row>
    <row r="53" spans="1:50" s="19" customFormat="1" ht="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s="11" customFormat="1" ht="12">
      <c r="A54" s="389" t="s">
        <v>60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1"/>
      <c r="W54" s="392" t="s">
        <v>63</v>
      </c>
      <c r="X54" s="392"/>
      <c r="Y54" s="392"/>
      <c r="Z54" s="392"/>
      <c r="AA54" s="392"/>
      <c r="AB54" s="392"/>
      <c r="AC54" s="392"/>
      <c r="AD54" s="392" t="s">
        <v>15</v>
      </c>
      <c r="AE54" s="392"/>
      <c r="AF54" s="392"/>
      <c r="AG54" s="392"/>
      <c r="AH54" s="392"/>
      <c r="AI54" s="392"/>
      <c r="AJ54" s="392"/>
      <c r="AK54" s="392" t="s">
        <v>16</v>
      </c>
      <c r="AL54" s="392"/>
      <c r="AM54" s="392"/>
      <c r="AN54" s="392"/>
      <c r="AO54" s="392"/>
      <c r="AP54" s="392"/>
      <c r="AQ54" s="392"/>
      <c r="AR54" s="392" t="s">
        <v>63</v>
      </c>
      <c r="AS54" s="392"/>
      <c r="AT54" s="392"/>
      <c r="AU54" s="392"/>
      <c r="AV54" s="392"/>
      <c r="AW54" s="392"/>
      <c r="AX54" s="392"/>
    </row>
    <row r="55" spans="1:50" s="11" customFormat="1" ht="12">
      <c r="A55" s="387" t="s">
        <v>62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 t="s">
        <v>61</v>
      </c>
      <c r="T55" s="387"/>
      <c r="U55" s="387"/>
      <c r="V55" s="387"/>
      <c r="W55" s="387" t="s">
        <v>64</v>
      </c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 t="s">
        <v>66</v>
      </c>
      <c r="AS55" s="387"/>
      <c r="AT55" s="387"/>
      <c r="AU55" s="387"/>
      <c r="AV55" s="387"/>
      <c r="AW55" s="387"/>
      <c r="AX55" s="387"/>
    </row>
    <row r="56" spans="1:50" s="11" customFormat="1" ht="12">
      <c r="A56" s="388"/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 t="s">
        <v>65</v>
      </c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 t="s">
        <v>67</v>
      </c>
      <c r="AS56" s="388"/>
      <c r="AT56" s="388"/>
      <c r="AU56" s="388"/>
      <c r="AV56" s="388"/>
      <c r="AW56" s="388"/>
      <c r="AX56" s="388"/>
    </row>
    <row r="57" spans="1:50" s="11" customFormat="1" ht="12.75" thickBot="1">
      <c r="A57" s="392">
        <v>1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>
        <v>2</v>
      </c>
      <c r="T57" s="392"/>
      <c r="U57" s="392"/>
      <c r="V57" s="392"/>
      <c r="W57" s="392">
        <v>3</v>
      </c>
      <c r="X57" s="392"/>
      <c r="Y57" s="392"/>
      <c r="Z57" s="392"/>
      <c r="AA57" s="392"/>
      <c r="AB57" s="392"/>
      <c r="AC57" s="392"/>
      <c r="AD57" s="392">
        <v>4</v>
      </c>
      <c r="AE57" s="392"/>
      <c r="AF57" s="392"/>
      <c r="AG57" s="392"/>
      <c r="AH57" s="392"/>
      <c r="AI57" s="392"/>
      <c r="AJ57" s="392"/>
      <c r="AK57" s="392">
        <v>5</v>
      </c>
      <c r="AL57" s="392"/>
      <c r="AM57" s="392"/>
      <c r="AN57" s="392"/>
      <c r="AO57" s="392"/>
      <c r="AP57" s="392"/>
      <c r="AQ57" s="392"/>
      <c r="AR57" s="392">
        <v>6</v>
      </c>
      <c r="AS57" s="392"/>
      <c r="AT57" s="392"/>
      <c r="AU57" s="392"/>
      <c r="AV57" s="392"/>
      <c r="AW57" s="392"/>
      <c r="AX57" s="392"/>
    </row>
    <row r="58" spans="1:50" s="23" customFormat="1" ht="13.5" customHeight="1">
      <c r="A58" s="531" t="s">
        <v>21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3"/>
      <c r="S58" s="475"/>
      <c r="T58" s="476"/>
      <c r="U58" s="476"/>
      <c r="V58" s="477"/>
      <c r="W58" s="167">
        <v>772</v>
      </c>
      <c r="X58" s="167"/>
      <c r="Y58" s="167"/>
      <c r="Z58" s="167"/>
      <c r="AA58" s="167"/>
      <c r="AB58" s="167"/>
      <c r="AC58" s="167"/>
      <c r="AD58" s="167">
        <v>0</v>
      </c>
      <c r="AE58" s="167"/>
      <c r="AF58" s="167"/>
      <c r="AG58" s="167"/>
      <c r="AH58" s="167"/>
      <c r="AI58" s="167"/>
      <c r="AJ58" s="167"/>
      <c r="AK58" s="167">
        <v>0</v>
      </c>
      <c r="AL58" s="167"/>
      <c r="AM58" s="167"/>
      <c r="AN58" s="167"/>
      <c r="AO58" s="167"/>
      <c r="AP58" s="167"/>
      <c r="AQ58" s="167"/>
      <c r="AR58" s="180">
        <f>SUM(W58:AQ58)</f>
        <v>772</v>
      </c>
      <c r="AS58" s="180"/>
      <c r="AT58" s="180"/>
      <c r="AU58" s="180"/>
      <c r="AV58" s="180"/>
      <c r="AW58" s="180"/>
      <c r="AX58" s="180"/>
    </row>
    <row r="59" spans="1:50" s="23" customFormat="1" ht="12.75">
      <c r="A59" s="403" t="s">
        <v>85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5"/>
      <c r="S59" s="406"/>
      <c r="T59" s="407"/>
      <c r="U59" s="407"/>
      <c r="V59" s="408"/>
      <c r="W59" s="167">
        <v>0</v>
      </c>
      <c r="X59" s="167"/>
      <c r="Y59" s="167"/>
      <c r="Z59" s="167"/>
      <c r="AA59" s="167"/>
      <c r="AB59" s="167"/>
      <c r="AC59" s="167"/>
      <c r="AD59" s="167">
        <v>0</v>
      </c>
      <c r="AE59" s="167"/>
      <c r="AF59" s="167"/>
      <c r="AG59" s="167"/>
      <c r="AH59" s="167"/>
      <c r="AI59" s="167"/>
      <c r="AJ59" s="167"/>
      <c r="AK59" s="167">
        <v>0</v>
      </c>
      <c r="AL59" s="167"/>
      <c r="AM59" s="167"/>
      <c r="AN59" s="167"/>
      <c r="AO59" s="167"/>
      <c r="AP59" s="167"/>
      <c r="AQ59" s="167"/>
      <c r="AR59" s="180">
        <f>SUM(W59:AQ60)</f>
        <v>0</v>
      </c>
      <c r="AS59" s="180"/>
      <c r="AT59" s="180"/>
      <c r="AU59" s="180"/>
      <c r="AV59" s="180"/>
      <c r="AW59" s="180"/>
      <c r="AX59" s="180"/>
    </row>
    <row r="60" spans="1:50" s="23" customFormat="1" ht="12.75">
      <c r="A60" s="409" t="s">
        <v>86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1"/>
      <c r="S60" s="424"/>
      <c r="T60" s="425"/>
      <c r="U60" s="425"/>
      <c r="V60" s="426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80"/>
      <c r="AS60" s="180"/>
      <c r="AT60" s="180"/>
      <c r="AU60" s="180"/>
      <c r="AV60" s="180"/>
      <c r="AW60" s="180"/>
      <c r="AX60" s="180"/>
    </row>
    <row r="61" spans="1:50" s="23" customFormat="1" ht="13.5" customHeight="1">
      <c r="A61" s="412" t="s">
        <v>22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4"/>
      <c r="S61" s="418"/>
      <c r="T61" s="419"/>
      <c r="U61" s="419"/>
      <c r="V61" s="420"/>
      <c r="W61" s="167">
        <v>1832</v>
      </c>
      <c r="X61" s="167"/>
      <c r="Y61" s="167"/>
      <c r="Z61" s="167"/>
      <c r="AA61" s="167"/>
      <c r="AB61" s="167"/>
      <c r="AC61" s="167"/>
      <c r="AD61" s="167">
        <v>0</v>
      </c>
      <c r="AE61" s="167"/>
      <c r="AF61" s="167"/>
      <c r="AG61" s="167"/>
      <c r="AH61" s="167"/>
      <c r="AI61" s="167"/>
      <c r="AJ61" s="167"/>
      <c r="AK61" s="167">
        <v>0</v>
      </c>
      <c r="AL61" s="167"/>
      <c r="AM61" s="167"/>
      <c r="AN61" s="167"/>
      <c r="AO61" s="167"/>
      <c r="AP61" s="167"/>
      <c r="AQ61" s="167"/>
      <c r="AR61" s="180">
        <f>SUM(W61:AQ61)</f>
        <v>1832</v>
      </c>
      <c r="AS61" s="180"/>
      <c r="AT61" s="180"/>
      <c r="AU61" s="180"/>
      <c r="AV61" s="180"/>
      <c r="AW61" s="180"/>
      <c r="AX61" s="180"/>
    </row>
    <row r="62" spans="1:50" s="23" customFormat="1" ht="13.5" customHeight="1">
      <c r="A62" s="527" t="s">
        <v>23</v>
      </c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9"/>
      <c r="S62" s="378"/>
      <c r="T62" s="379"/>
      <c r="U62" s="379"/>
      <c r="V62" s="380"/>
      <c r="W62" s="167">
        <v>0</v>
      </c>
      <c r="X62" s="167"/>
      <c r="Y62" s="167"/>
      <c r="Z62" s="167"/>
      <c r="AA62" s="167"/>
      <c r="AB62" s="167"/>
      <c r="AC62" s="167"/>
      <c r="AD62" s="167">
        <v>0</v>
      </c>
      <c r="AE62" s="167"/>
      <c r="AF62" s="167"/>
      <c r="AG62" s="167"/>
      <c r="AH62" s="167"/>
      <c r="AI62" s="167"/>
      <c r="AJ62" s="167"/>
      <c r="AK62" s="167">
        <v>0</v>
      </c>
      <c r="AL62" s="167"/>
      <c r="AM62" s="167"/>
      <c r="AN62" s="167"/>
      <c r="AO62" s="167"/>
      <c r="AP62" s="167"/>
      <c r="AQ62" s="167"/>
      <c r="AR62" s="180">
        <f>SUM(W62:AQ62)</f>
        <v>0</v>
      </c>
      <c r="AS62" s="180"/>
      <c r="AT62" s="180"/>
      <c r="AU62" s="180"/>
      <c r="AV62" s="180"/>
      <c r="AW62" s="180"/>
      <c r="AX62" s="180"/>
    </row>
    <row r="63" spans="1:50" s="23" customFormat="1" ht="12.75">
      <c r="A63" s="530" t="s">
        <v>87</v>
      </c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6"/>
      <c r="S63" s="418"/>
      <c r="T63" s="419"/>
      <c r="U63" s="419"/>
      <c r="V63" s="420"/>
      <c r="W63" s="167">
        <v>427</v>
      </c>
      <c r="X63" s="167"/>
      <c r="Y63" s="167"/>
      <c r="Z63" s="167"/>
      <c r="AA63" s="167"/>
      <c r="AB63" s="167"/>
      <c r="AC63" s="167"/>
      <c r="AD63" s="167">
        <v>0</v>
      </c>
      <c r="AE63" s="167"/>
      <c r="AF63" s="167"/>
      <c r="AG63" s="167"/>
      <c r="AH63" s="167"/>
      <c r="AI63" s="167"/>
      <c r="AJ63" s="167"/>
      <c r="AK63" s="167">
        <v>0</v>
      </c>
      <c r="AL63" s="167"/>
      <c r="AM63" s="167"/>
      <c r="AN63" s="167"/>
      <c r="AO63" s="167"/>
      <c r="AP63" s="167"/>
      <c r="AQ63" s="167"/>
      <c r="AR63" s="180">
        <f>SUM(W63:AQ64)</f>
        <v>427</v>
      </c>
      <c r="AS63" s="180"/>
      <c r="AT63" s="180"/>
      <c r="AU63" s="180"/>
      <c r="AV63" s="180"/>
      <c r="AW63" s="180"/>
      <c r="AX63" s="180"/>
    </row>
    <row r="64" spans="1:50" s="23" customFormat="1" ht="12.75">
      <c r="A64" s="524" t="s">
        <v>88</v>
      </c>
      <c r="B64" s="525"/>
      <c r="C64" s="525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6"/>
      <c r="S64" s="418"/>
      <c r="T64" s="419"/>
      <c r="U64" s="419"/>
      <c r="V64" s="420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80"/>
      <c r="AS64" s="180"/>
      <c r="AT64" s="180"/>
      <c r="AU64" s="180"/>
      <c r="AV64" s="180"/>
      <c r="AW64" s="180"/>
      <c r="AX64" s="180"/>
    </row>
    <row r="65" spans="1:50" s="23" customFormat="1" ht="13.5" customHeight="1">
      <c r="A65" s="527" t="s">
        <v>24</v>
      </c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9"/>
      <c r="S65" s="378"/>
      <c r="T65" s="379"/>
      <c r="U65" s="379"/>
      <c r="V65" s="380"/>
      <c r="W65" s="167">
        <v>0</v>
      </c>
      <c r="X65" s="167"/>
      <c r="Y65" s="167"/>
      <c r="Z65" s="167"/>
      <c r="AA65" s="167"/>
      <c r="AB65" s="167"/>
      <c r="AC65" s="167"/>
      <c r="AD65" s="167">
        <v>0</v>
      </c>
      <c r="AE65" s="167"/>
      <c r="AF65" s="167"/>
      <c r="AG65" s="167"/>
      <c r="AH65" s="167"/>
      <c r="AI65" s="167"/>
      <c r="AJ65" s="167"/>
      <c r="AK65" s="167">
        <v>0</v>
      </c>
      <c r="AL65" s="167"/>
      <c r="AM65" s="167"/>
      <c r="AN65" s="167"/>
      <c r="AO65" s="167"/>
      <c r="AP65" s="167"/>
      <c r="AQ65" s="167"/>
      <c r="AR65" s="180">
        <f>SUM(W65:AQ65)</f>
        <v>0</v>
      </c>
      <c r="AS65" s="180"/>
      <c r="AT65" s="180"/>
      <c r="AU65" s="180"/>
      <c r="AV65" s="180"/>
      <c r="AW65" s="180"/>
      <c r="AX65" s="180"/>
    </row>
    <row r="66" spans="1:50" s="23" customFormat="1" ht="13.5" customHeight="1">
      <c r="A66" s="524" t="s">
        <v>25</v>
      </c>
      <c r="B66" s="525"/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6"/>
      <c r="S66" s="418"/>
      <c r="T66" s="419"/>
      <c r="U66" s="419"/>
      <c r="V66" s="420"/>
      <c r="W66" s="167">
        <v>0</v>
      </c>
      <c r="X66" s="167"/>
      <c r="Y66" s="167"/>
      <c r="Z66" s="167"/>
      <c r="AA66" s="167"/>
      <c r="AB66" s="167"/>
      <c r="AC66" s="167"/>
      <c r="AD66" s="167">
        <v>0</v>
      </c>
      <c r="AE66" s="167"/>
      <c r="AF66" s="167"/>
      <c r="AG66" s="167"/>
      <c r="AH66" s="167"/>
      <c r="AI66" s="167"/>
      <c r="AJ66" s="167"/>
      <c r="AK66" s="167">
        <v>0</v>
      </c>
      <c r="AL66" s="167"/>
      <c r="AM66" s="167"/>
      <c r="AN66" s="167"/>
      <c r="AO66" s="167"/>
      <c r="AP66" s="167"/>
      <c r="AQ66" s="167"/>
      <c r="AR66" s="180">
        <f>SUM(W66:AQ66)</f>
        <v>0</v>
      </c>
      <c r="AS66" s="180"/>
      <c r="AT66" s="180"/>
      <c r="AU66" s="180"/>
      <c r="AV66" s="180"/>
      <c r="AW66" s="180"/>
      <c r="AX66" s="180"/>
    </row>
    <row r="67" spans="1:50" s="23" customFormat="1" ht="13.5" customHeight="1">
      <c r="A67" s="527" t="s">
        <v>26</v>
      </c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9"/>
      <c r="S67" s="378"/>
      <c r="T67" s="379"/>
      <c r="U67" s="379"/>
      <c r="V67" s="380"/>
      <c r="W67" s="167">
        <v>0</v>
      </c>
      <c r="X67" s="167"/>
      <c r="Y67" s="167"/>
      <c r="Z67" s="167"/>
      <c r="AA67" s="167"/>
      <c r="AB67" s="167"/>
      <c r="AC67" s="167"/>
      <c r="AD67" s="167">
        <v>0</v>
      </c>
      <c r="AE67" s="167"/>
      <c r="AF67" s="167"/>
      <c r="AG67" s="167"/>
      <c r="AH67" s="167"/>
      <c r="AI67" s="167"/>
      <c r="AJ67" s="167"/>
      <c r="AK67" s="167">
        <v>0</v>
      </c>
      <c r="AL67" s="167"/>
      <c r="AM67" s="167"/>
      <c r="AN67" s="167"/>
      <c r="AO67" s="167"/>
      <c r="AP67" s="167"/>
      <c r="AQ67" s="167"/>
      <c r="AR67" s="180">
        <f>SUM(W67:AQ67)</f>
        <v>0</v>
      </c>
      <c r="AS67" s="180"/>
      <c r="AT67" s="180"/>
      <c r="AU67" s="180"/>
      <c r="AV67" s="180"/>
      <c r="AW67" s="180"/>
      <c r="AX67" s="180"/>
    </row>
    <row r="68" spans="1:50" s="23" customFormat="1" ht="13.5" customHeight="1">
      <c r="A68" s="524" t="s">
        <v>89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6"/>
      <c r="S68" s="418"/>
      <c r="T68" s="419"/>
      <c r="U68" s="419"/>
      <c r="V68" s="420"/>
      <c r="W68" s="167">
        <v>0</v>
      </c>
      <c r="X68" s="167"/>
      <c r="Y68" s="167"/>
      <c r="Z68" s="167"/>
      <c r="AA68" s="167"/>
      <c r="AB68" s="167"/>
      <c r="AC68" s="167"/>
      <c r="AD68" s="167">
        <v>0</v>
      </c>
      <c r="AE68" s="167"/>
      <c r="AF68" s="167"/>
      <c r="AG68" s="167"/>
      <c r="AH68" s="167"/>
      <c r="AI68" s="167"/>
      <c r="AJ68" s="167"/>
      <c r="AK68" s="167">
        <v>0</v>
      </c>
      <c r="AL68" s="167"/>
      <c r="AM68" s="167"/>
      <c r="AN68" s="167"/>
      <c r="AO68" s="167"/>
      <c r="AP68" s="167"/>
      <c r="AQ68" s="167"/>
      <c r="AR68" s="180">
        <f>SUM(W68:AQ68)</f>
        <v>0</v>
      </c>
      <c r="AS68" s="180"/>
      <c r="AT68" s="180"/>
      <c r="AU68" s="180"/>
      <c r="AV68" s="180"/>
      <c r="AW68" s="180"/>
      <c r="AX68" s="180"/>
    </row>
    <row r="69" spans="1:50" s="23" customFormat="1" ht="12.75">
      <c r="A69" s="403" t="s">
        <v>19</v>
      </c>
      <c r="B69" s="404"/>
      <c r="C69" s="404"/>
      <c r="D69" s="404"/>
      <c r="E69" s="404"/>
      <c r="F69" s="404"/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5"/>
      <c r="S69" s="406"/>
      <c r="T69" s="407"/>
      <c r="U69" s="407"/>
      <c r="V69" s="408"/>
      <c r="W69" s="167">
        <v>0</v>
      </c>
      <c r="X69" s="167"/>
      <c r="Y69" s="167"/>
      <c r="Z69" s="167"/>
      <c r="AA69" s="167"/>
      <c r="AB69" s="167"/>
      <c r="AC69" s="167"/>
      <c r="AD69" s="167">
        <v>0</v>
      </c>
      <c r="AE69" s="167"/>
      <c r="AF69" s="167"/>
      <c r="AG69" s="167"/>
      <c r="AH69" s="167"/>
      <c r="AI69" s="167"/>
      <c r="AJ69" s="167"/>
      <c r="AK69" s="167">
        <v>0</v>
      </c>
      <c r="AL69" s="167"/>
      <c r="AM69" s="167"/>
      <c r="AN69" s="167"/>
      <c r="AO69" s="167"/>
      <c r="AP69" s="167"/>
      <c r="AQ69" s="167"/>
      <c r="AR69" s="180">
        <f>SUM(W69:AQ70)</f>
        <v>0</v>
      </c>
      <c r="AS69" s="180"/>
      <c r="AT69" s="180"/>
      <c r="AU69" s="180"/>
      <c r="AV69" s="180"/>
      <c r="AW69" s="180"/>
      <c r="AX69" s="180"/>
    </row>
    <row r="70" spans="1:50" s="23" customFormat="1" ht="12.75">
      <c r="A70" s="409" t="s">
        <v>20</v>
      </c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1"/>
      <c r="S70" s="424"/>
      <c r="T70" s="425"/>
      <c r="U70" s="425"/>
      <c r="V70" s="426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80"/>
      <c r="AS70" s="180"/>
      <c r="AT70" s="180"/>
      <c r="AU70" s="180"/>
      <c r="AV70" s="180"/>
      <c r="AW70" s="180"/>
      <c r="AX70" s="180"/>
    </row>
    <row r="71" spans="1:50" s="23" customFormat="1" ht="12.75">
      <c r="A71" s="524" t="s">
        <v>90</v>
      </c>
      <c r="B71" s="525"/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6"/>
      <c r="S71" s="418"/>
      <c r="T71" s="419"/>
      <c r="U71" s="419"/>
      <c r="V71" s="420"/>
      <c r="W71" s="167">
        <v>0</v>
      </c>
      <c r="X71" s="167"/>
      <c r="Y71" s="167"/>
      <c r="Z71" s="167"/>
      <c r="AA71" s="167"/>
      <c r="AB71" s="167"/>
      <c r="AC71" s="167"/>
      <c r="AD71" s="167">
        <v>0</v>
      </c>
      <c r="AE71" s="167"/>
      <c r="AF71" s="167"/>
      <c r="AG71" s="167"/>
      <c r="AH71" s="167"/>
      <c r="AI71" s="167"/>
      <c r="AJ71" s="167"/>
      <c r="AK71" s="167">
        <v>0</v>
      </c>
      <c r="AL71" s="167"/>
      <c r="AM71" s="167"/>
      <c r="AN71" s="167"/>
      <c r="AO71" s="167"/>
      <c r="AP71" s="167"/>
      <c r="AQ71" s="167"/>
      <c r="AR71" s="180">
        <f>SUM(W71:AQ72)</f>
        <v>0</v>
      </c>
      <c r="AS71" s="180"/>
      <c r="AT71" s="180"/>
      <c r="AU71" s="180"/>
      <c r="AV71" s="180"/>
      <c r="AW71" s="180"/>
      <c r="AX71" s="180"/>
    </row>
    <row r="72" spans="1:50" s="23" customFormat="1" ht="13.5" thickBot="1">
      <c r="A72" s="524" t="s">
        <v>91</v>
      </c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6"/>
      <c r="S72" s="418"/>
      <c r="T72" s="419"/>
      <c r="U72" s="419"/>
      <c r="V72" s="420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80"/>
      <c r="AS72" s="180"/>
      <c r="AT72" s="180"/>
      <c r="AU72" s="180"/>
      <c r="AV72" s="180"/>
      <c r="AW72" s="180"/>
      <c r="AX72" s="180"/>
    </row>
    <row r="73" spans="1:50" s="23" customFormat="1" ht="13.5" customHeight="1" thickBot="1">
      <c r="A73" s="490" t="s">
        <v>92</v>
      </c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2"/>
      <c r="S73" s="421"/>
      <c r="T73" s="422"/>
      <c r="U73" s="422"/>
      <c r="V73" s="423"/>
      <c r="W73" s="180">
        <f>SUM(W58:AC72)</f>
        <v>3031</v>
      </c>
      <c r="X73" s="180"/>
      <c r="Y73" s="180"/>
      <c r="Z73" s="180"/>
      <c r="AA73" s="180"/>
      <c r="AB73" s="180"/>
      <c r="AC73" s="180"/>
      <c r="AD73" s="180">
        <f>SUM(AD58:AJ72)</f>
        <v>0</v>
      </c>
      <c r="AE73" s="180"/>
      <c r="AF73" s="180"/>
      <c r="AG73" s="180"/>
      <c r="AH73" s="180"/>
      <c r="AI73" s="180"/>
      <c r="AJ73" s="180"/>
      <c r="AK73" s="180">
        <f>SUM(AK58:AQ72)</f>
        <v>0</v>
      </c>
      <c r="AL73" s="180"/>
      <c r="AM73" s="180"/>
      <c r="AN73" s="180"/>
      <c r="AO73" s="180"/>
      <c r="AP73" s="180"/>
      <c r="AQ73" s="180"/>
      <c r="AR73" s="180">
        <f>SUM(W73:AQ73)</f>
        <v>3031</v>
      </c>
      <c r="AS73" s="180"/>
      <c r="AT73" s="180"/>
      <c r="AU73" s="180"/>
      <c r="AV73" s="180"/>
      <c r="AW73" s="180"/>
      <c r="AX73" s="180"/>
    </row>
    <row r="74" s="16" customFormat="1" ht="12.75"/>
    <row r="75" spans="1:50" s="14" customFormat="1" ht="12">
      <c r="A75" s="274" t="s">
        <v>60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5" t="s">
        <v>29</v>
      </c>
      <c r="AH75" s="275"/>
      <c r="AI75" s="275"/>
      <c r="AJ75" s="275"/>
      <c r="AK75" s="275"/>
      <c r="AL75" s="275"/>
      <c r="AM75" s="275"/>
      <c r="AN75" s="275"/>
      <c r="AO75" s="275"/>
      <c r="AP75" s="275" t="s">
        <v>82</v>
      </c>
      <c r="AQ75" s="275"/>
      <c r="AR75" s="275"/>
      <c r="AS75" s="275"/>
      <c r="AT75" s="275"/>
      <c r="AU75" s="275"/>
      <c r="AV75" s="275"/>
      <c r="AW75" s="275"/>
      <c r="AX75" s="275"/>
    </row>
    <row r="76" spans="1:50" s="14" customFormat="1" ht="12">
      <c r="A76" s="274" t="s">
        <v>62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 t="s">
        <v>61</v>
      </c>
      <c r="AD76" s="274"/>
      <c r="AE76" s="274"/>
      <c r="AF76" s="274"/>
      <c r="AG76" s="276" t="s">
        <v>11</v>
      </c>
      <c r="AH76" s="276"/>
      <c r="AI76" s="276"/>
      <c r="AJ76" s="276"/>
      <c r="AK76" s="276"/>
      <c r="AL76" s="276"/>
      <c r="AM76" s="276"/>
      <c r="AN76" s="276"/>
      <c r="AO76" s="276"/>
      <c r="AP76" s="276" t="s">
        <v>67</v>
      </c>
      <c r="AQ76" s="276"/>
      <c r="AR76" s="276"/>
      <c r="AS76" s="276"/>
      <c r="AT76" s="276"/>
      <c r="AU76" s="276"/>
      <c r="AV76" s="276"/>
      <c r="AW76" s="276"/>
      <c r="AX76" s="276"/>
    </row>
    <row r="77" spans="1:50" s="14" customFormat="1" ht="12.75" thickBot="1">
      <c r="A77" s="274">
        <v>1</v>
      </c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5">
        <v>2</v>
      </c>
      <c r="AD77" s="275"/>
      <c r="AE77" s="275"/>
      <c r="AF77" s="275"/>
      <c r="AG77" s="275">
        <v>3</v>
      </c>
      <c r="AH77" s="275"/>
      <c r="AI77" s="275"/>
      <c r="AJ77" s="275"/>
      <c r="AK77" s="275"/>
      <c r="AL77" s="275"/>
      <c r="AM77" s="275"/>
      <c r="AN77" s="275"/>
      <c r="AO77" s="275"/>
      <c r="AP77" s="275">
        <v>4</v>
      </c>
      <c r="AQ77" s="275"/>
      <c r="AR77" s="275"/>
      <c r="AS77" s="275"/>
      <c r="AT77" s="275"/>
      <c r="AU77" s="275"/>
      <c r="AV77" s="275"/>
      <c r="AW77" s="275"/>
      <c r="AX77" s="275"/>
    </row>
    <row r="78" spans="1:50" s="3" customFormat="1" ht="13.5" customHeight="1">
      <c r="A78" s="493" t="s">
        <v>93</v>
      </c>
      <c r="B78" s="493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O78" s="493"/>
      <c r="P78" s="493"/>
      <c r="Q78" s="493"/>
      <c r="R78" s="493"/>
      <c r="S78" s="493"/>
      <c r="T78" s="493"/>
      <c r="U78" s="493"/>
      <c r="V78" s="493"/>
      <c r="W78" s="493"/>
      <c r="X78" s="493"/>
      <c r="Y78" s="493"/>
      <c r="Z78" s="493"/>
      <c r="AA78" s="493"/>
      <c r="AB78" s="494"/>
      <c r="AC78" s="278" t="s">
        <v>222</v>
      </c>
      <c r="AD78" s="279"/>
      <c r="AE78" s="279"/>
      <c r="AF78" s="279"/>
      <c r="AG78" s="495">
        <f>SUM(AG80:AO82)</f>
        <v>1511</v>
      </c>
      <c r="AH78" s="495"/>
      <c r="AI78" s="495"/>
      <c r="AJ78" s="495"/>
      <c r="AK78" s="495"/>
      <c r="AL78" s="495"/>
      <c r="AM78" s="495"/>
      <c r="AN78" s="495"/>
      <c r="AO78" s="495"/>
      <c r="AP78" s="495">
        <f>SUM(AP80:AX82)</f>
        <v>1813</v>
      </c>
      <c r="AQ78" s="495"/>
      <c r="AR78" s="495"/>
      <c r="AS78" s="495"/>
      <c r="AT78" s="495"/>
      <c r="AU78" s="495"/>
      <c r="AV78" s="495"/>
      <c r="AW78" s="495"/>
      <c r="AX78" s="495"/>
    </row>
    <row r="79" spans="1:50" s="3" customFormat="1" ht="12.75">
      <c r="A79" s="333" t="s">
        <v>27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4"/>
      <c r="AC79" s="280"/>
      <c r="AD79" s="281"/>
      <c r="AE79" s="281"/>
      <c r="AF79" s="281"/>
      <c r="AG79" s="496"/>
      <c r="AH79" s="496"/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/>
      <c r="AV79" s="496"/>
      <c r="AW79" s="496"/>
      <c r="AX79" s="496"/>
    </row>
    <row r="80" spans="1:50" s="3" customFormat="1" ht="12.75">
      <c r="A80" s="335" t="s">
        <v>32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6"/>
      <c r="AC80" s="497"/>
      <c r="AD80" s="498"/>
      <c r="AE80" s="498"/>
      <c r="AF80" s="498"/>
      <c r="AG80" s="488">
        <v>68</v>
      </c>
      <c r="AH80" s="488"/>
      <c r="AI80" s="488"/>
      <c r="AJ80" s="488"/>
      <c r="AK80" s="488"/>
      <c r="AL80" s="488"/>
      <c r="AM80" s="488"/>
      <c r="AN80" s="488"/>
      <c r="AO80" s="488"/>
      <c r="AP80" s="488">
        <v>75</v>
      </c>
      <c r="AQ80" s="488"/>
      <c r="AR80" s="488"/>
      <c r="AS80" s="488"/>
      <c r="AT80" s="488"/>
      <c r="AU80" s="488"/>
      <c r="AV80" s="488"/>
      <c r="AW80" s="488"/>
      <c r="AX80" s="488"/>
    </row>
    <row r="81" spans="1:50" s="3" customFormat="1" ht="13.5" customHeight="1">
      <c r="A81" s="499" t="s">
        <v>33</v>
      </c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  <c r="AB81" s="500"/>
      <c r="AC81" s="501"/>
      <c r="AD81" s="502"/>
      <c r="AE81" s="502"/>
      <c r="AF81" s="502"/>
      <c r="AG81" s="488">
        <v>1323</v>
      </c>
      <c r="AH81" s="488"/>
      <c r="AI81" s="488"/>
      <c r="AJ81" s="488"/>
      <c r="AK81" s="488"/>
      <c r="AL81" s="488"/>
      <c r="AM81" s="488"/>
      <c r="AN81" s="488"/>
      <c r="AO81" s="488"/>
      <c r="AP81" s="488">
        <v>1575</v>
      </c>
      <c r="AQ81" s="488"/>
      <c r="AR81" s="488"/>
      <c r="AS81" s="488"/>
      <c r="AT81" s="488"/>
      <c r="AU81" s="488"/>
      <c r="AV81" s="488"/>
      <c r="AW81" s="488"/>
      <c r="AX81" s="488"/>
    </row>
    <row r="82" spans="1:50" s="3" customFormat="1" ht="13.5" customHeight="1">
      <c r="A82" s="503" t="s">
        <v>34</v>
      </c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142"/>
      <c r="AC82" s="154"/>
      <c r="AD82" s="155"/>
      <c r="AE82" s="155"/>
      <c r="AF82" s="155"/>
      <c r="AG82" s="488">
        <v>120</v>
      </c>
      <c r="AH82" s="488"/>
      <c r="AI82" s="488"/>
      <c r="AJ82" s="488"/>
      <c r="AK82" s="488"/>
      <c r="AL82" s="488"/>
      <c r="AM82" s="488"/>
      <c r="AN82" s="488"/>
      <c r="AO82" s="488"/>
      <c r="AP82" s="488">
        <v>163</v>
      </c>
      <c r="AQ82" s="488"/>
      <c r="AR82" s="488"/>
      <c r="AS82" s="488"/>
      <c r="AT82" s="488"/>
      <c r="AU82" s="488"/>
      <c r="AV82" s="488"/>
      <c r="AW82" s="488"/>
      <c r="AX82" s="488"/>
    </row>
    <row r="83" spans="1:50" s="3" customFormat="1" ht="12.75">
      <c r="A83" s="504" t="s">
        <v>94</v>
      </c>
      <c r="B83" s="505"/>
      <c r="C83" s="505"/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  <c r="W83" s="505"/>
      <c r="X83" s="505"/>
      <c r="Y83" s="505"/>
      <c r="Z83" s="505"/>
      <c r="AA83" s="505"/>
      <c r="AB83" s="506"/>
      <c r="AC83" s="501"/>
      <c r="AD83" s="502"/>
      <c r="AE83" s="502"/>
      <c r="AF83" s="502"/>
      <c r="AG83" s="339">
        <v>0</v>
      </c>
      <c r="AH83" s="340"/>
      <c r="AI83" s="340"/>
      <c r="AJ83" s="340"/>
      <c r="AK83" s="340"/>
      <c r="AL83" s="340"/>
      <c r="AM83" s="340"/>
      <c r="AN83" s="340"/>
      <c r="AO83" s="341"/>
      <c r="AP83" s="339">
        <v>0</v>
      </c>
      <c r="AQ83" s="340"/>
      <c r="AR83" s="340"/>
      <c r="AS83" s="340"/>
      <c r="AT83" s="340"/>
      <c r="AU83" s="340"/>
      <c r="AV83" s="340"/>
      <c r="AW83" s="340"/>
      <c r="AX83" s="341"/>
    </row>
    <row r="84" spans="1:50" s="3" customFormat="1" ht="12.75">
      <c r="A84" s="505" t="s">
        <v>13</v>
      </c>
      <c r="B84" s="505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5"/>
      <c r="T84" s="505"/>
      <c r="U84" s="505"/>
      <c r="V84" s="505"/>
      <c r="W84" s="505"/>
      <c r="X84" s="505"/>
      <c r="Y84" s="505"/>
      <c r="Z84" s="505"/>
      <c r="AA84" s="505"/>
      <c r="AB84" s="506"/>
      <c r="AC84" s="501"/>
      <c r="AD84" s="502"/>
      <c r="AE84" s="502"/>
      <c r="AF84" s="502"/>
      <c r="AG84" s="250"/>
      <c r="AH84" s="251"/>
      <c r="AI84" s="251"/>
      <c r="AJ84" s="251"/>
      <c r="AK84" s="251"/>
      <c r="AL84" s="251"/>
      <c r="AM84" s="251"/>
      <c r="AN84" s="251"/>
      <c r="AO84" s="254"/>
      <c r="AP84" s="250"/>
      <c r="AQ84" s="251"/>
      <c r="AR84" s="251"/>
      <c r="AS84" s="251"/>
      <c r="AT84" s="251"/>
      <c r="AU84" s="251"/>
      <c r="AV84" s="251"/>
      <c r="AW84" s="251"/>
      <c r="AX84" s="254"/>
    </row>
    <row r="85" spans="1:50" s="3" customFormat="1" ht="12.75">
      <c r="A85" s="333" t="s">
        <v>27</v>
      </c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4"/>
      <c r="AC85" s="170"/>
      <c r="AD85" s="171"/>
      <c r="AE85" s="171"/>
      <c r="AF85" s="171"/>
      <c r="AG85" s="339">
        <v>0</v>
      </c>
      <c r="AH85" s="340"/>
      <c r="AI85" s="340"/>
      <c r="AJ85" s="340"/>
      <c r="AK85" s="340"/>
      <c r="AL85" s="340"/>
      <c r="AM85" s="340"/>
      <c r="AN85" s="340"/>
      <c r="AO85" s="341"/>
      <c r="AP85" s="339">
        <v>0</v>
      </c>
      <c r="AQ85" s="340"/>
      <c r="AR85" s="340"/>
      <c r="AS85" s="340"/>
      <c r="AT85" s="340"/>
      <c r="AU85" s="340"/>
      <c r="AV85" s="340"/>
      <c r="AW85" s="340"/>
      <c r="AX85" s="341"/>
    </row>
    <row r="86" spans="1:50" s="3" customFormat="1" ht="12.75">
      <c r="A86" s="335" t="s">
        <v>30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6"/>
      <c r="AC86" s="497"/>
      <c r="AD86" s="498"/>
      <c r="AE86" s="498"/>
      <c r="AF86" s="498"/>
      <c r="AG86" s="250"/>
      <c r="AH86" s="251"/>
      <c r="AI86" s="251"/>
      <c r="AJ86" s="251"/>
      <c r="AK86" s="251"/>
      <c r="AL86" s="251"/>
      <c r="AM86" s="251"/>
      <c r="AN86" s="251"/>
      <c r="AO86" s="254"/>
      <c r="AP86" s="250"/>
      <c r="AQ86" s="251"/>
      <c r="AR86" s="251"/>
      <c r="AS86" s="251"/>
      <c r="AT86" s="251"/>
      <c r="AU86" s="251"/>
      <c r="AV86" s="251"/>
      <c r="AW86" s="251"/>
      <c r="AX86" s="254"/>
    </row>
    <row r="87" spans="1:50" s="3" customFormat="1" ht="13.5" customHeight="1">
      <c r="A87" s="503" t="s">
        <v>31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142"/>
      <c r="AC87" s="154"/>
      <c r="AD87" s="155"/>
      <c r="AE87" s="155"/>
      <c r="AF87" s="155"/>
      <c r="AG87" s="488">
        <v>0</v>
      </c>
      <c r="AH87" s="488"/>
      <c r="AI87" s="488"/>
      <c r="AJ87" s="488"/>
      <c r="AK87" s="488"/>
      <c r="AL87" s="488"/>
      <c r="AM87" s="488"/>
      <c r="AN87" s="488"/>
      <c r="AO87" s="488"/>
      <c r="AP87" s="488">
        <v>0</v>
      </c>
      <c r="AQ87" s="488"/>
      <c r="AR87" s="488"/>
      <c r="AS87" s="488"/>
      <c r="AT87" s="488"/>
      <c r="AU87" s="488"/>
      <c r="AV87" s="488"/>
      <c r="AW87" s="488"/>
      <c r="AX87" s="488"/>
    </row>
    <row r="88" spans="1:50" s="3" customFormat="1" ht="13.5" customHeight="1">
      <c r="A88" s="142" t="s">
        <v>707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4"/>
      <c r="AC88" s="139"/>
      <c r="AD88" s="140"/>
      <c r="AE88" s="140"/>
      <c r="AF88" s="141"/>
      <c r="AG88" s="167">
        <v>0</v>
      </c>
      <c r="AH88" s="167"/>
      <c r="AI88" s="167"/>
      <c r="AJ88" s="167"/>
      <c r="AK88" s="167"/>
      <c r="AL88" s="167"/>
      <c r="AM88" s="167"/>
      <c r="AN88" s="167"/>
      <c r="AO88" s="167"/>
      <c r="AP88" s="167">
        <v>0</v>
      </c>
      <c r="AQ88" s="167"/>
      <c r="AR88" s="167"/>
      <c r="AS88" s="167"/>
      <c r="AT88" s="167"/>
      <c r="AU88" s="167"/>
      <c r="AV88" s="167"/>
      <c r="AW88" s="167"/>
      <c r="AX88" s="167"/>
    </row>
    <row r="89" spans="1:50" s="3" customFormat="1" ht="13.5" customHeigh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501"/>
      <c r="AD89" s="502"/>
      <c r="AE89" s="502"/>
      <c r="AF89" s="502"/>
      <c r="AG89" s="360">
        <v>0</v>
      </c>
      <c r="AH89" s="360"/>
      <c r="AI89" s="360"/>
      <c r="AJ89" s="360"/>
      <c r="AK89" s="360"/>
      <c r="AL89" s="360"/>
      <c r="AM89" s="360"/>
      <c r="AN89" s="360"/>
      <c r="AO89" s="360"/>
      <c r="AP89" s="360">
        <v>0</v>
      </c>
      <c r="AQ89" s="360"/>
      <c r="AR89" s="360"/>
      <c r="AS89" s="360"/>
      <c r="AT89" s="360"/>
      <c r="AU89" s="360"/>
      <c r="AV89" s="360"/>
      <c r="AW89" s="360"/>
      <c r="AX89" s="360"/>
    </row>
    <row r="90" spans="1:50" s="3" customFormat="1" ht="12.75">
      <c r="A90" s="493" t="s">
        <v>95</v>
      </c>
      <c r="B90" s="493"/>
      <c r="C90" s="493"/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  <c r="W90" s="493"/>
      <c r="X90" s="493"/>
      <c r="Y90" s="493"/>
      <c r="Z90" s="493"/>
      <c r="AA90" s="493"/>
      <c r="AB90" s="494"/>
      <c r="AC90" s="170"/>
      <c r="AD90" s="171"/>
      <c r="AE90" s="171"/>
      <c r="AF90" s="171"/>
      <c r="AG90" s="339">
        <v>0</v>
      </c>
      <c r="AH90" s="340"/>
      <c r="AI90" s="340"/>
      <c r="AJ90" s="340"/>
      <c r="AK90" s="340"/>
      <c r="AL90" s="340"/>
      <c r="AM90" s="340"/>
      <c r="AN90" s="340"/>
      <c r="AO90" s="341"/>
      <c r="AP90" s="339">
        <v>0</v>
      </c>
      <c r="AQ90" s="340"/>
      <c r="AR90" s="340"/>
      <c r="AS90" s="340"/>
      <c r="AT90" s="340"/>
      <c r="AU90" s="340"/>
      <c r="AV90" s="340"/>
      <c r="AW90" s="340"/>
      <c r="AX90" s="341"/>
    </row>
    <row r="91" spans="1:50" s="3" customFormat="1" ht="12.75">
      <c r="A91" s="510" t="s">
        <v>96</v>
      </c>
      <c r="B91" s="510"/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1"/>
      <c r="AC91" s="497"/>
      <c r="AD91" s="498"/>
      <c r="AE91" s="498"/>
      <c r="AF91" s="498"/>
      <c r="AG91" s="250"/>
      <c r="AH91" s="251"/>
      <c r="AI91" s="251"/>
      <c r="AJ91" s="251"/>
      <c r="AK91" s="251"/>
      <c r="AL91" s="251"/>
      <c r="AM91" s="251"/>
      <c r="AN91" s="251"/>
      <c r="AO91" s="254"/>
      <c r="AP91" s="250"/>
      <c r="AQ91" s="251"/>
      <c r="AR91" s="251"/>
      <c r="AS91" s="251"/>
      <c r="AT91" s="251"/>
      <c r="AU91" s="251"/>
      <c r="AV91" s="251"/>
      <c r="AW91" s="251"/>
      <c r="AX91" s="254"/>
    </row>
    <row r="92" spans="1:50" s="3" customFormat="1" ht="13.5" customHeight="1">
      <c r="A92" s="505" t="s">
        <v>203</v>
      </c>
      <c r="B92" s="505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  <c r="S92" s="505"/>
      <c r="T92" s="505"/>
      <c r="U92" s="505"/>
      <c r="V92" s="505"/>
      <c r="W92" s="505"/>
      <c r="X92" s="505"/>
      <c r="Y92" s="505"/>
      <c r="Z92" s="505"/>
      <c r="AA92" s="505"/>
      <c r="AB92" s="506"/>
      <c r="AC92" s="501"/>
      <c r="AD92" s="502"/>
      <c r="AE92" s="502"/>
      <c r="AF92" s="502"/>
      <c r="AG92" s="488">
        <v>0</v>
      </c>
      <c r="AH92" s="488"/>
      <c r="AI92" s="488"/>
      <c r="AJ92" s="488"/>
      <c r="AK92" s="488"/>
      <c r="AL92" s="488"/>
      <c r="AM92" s="488"/>
      <c r="AN92" s="488"/>
      <c r="AO92" s="488"/>
      <c r="AP92" s="488">
        <v>0</v>
      </c>
      <c r="AQ92" s="488"/>
      <c r="AR92" s="488"/>
      <c r="AS92" s="488"/>
      <c r="AT92" s="488"/>
      <c r="AU92" s="488"/>
      <c r="AV92" s="488"/>
      <c r="AW92" s="488"/>
      <c r="AX92" s="488"/>
    </row>
    <row r="93" spans="1:50" s="3" customFormat="1" ht="13.5" customHeight="1">
      <c r="A93" s="512" t="s">
        <v>27</v>
      </c>
      <c r="B93" s="512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2"/>
      <c r="Q93" s="512"/>
      <c r="R93" s="512"/>
      <c r="S93" s="512"/>
      <c r="T93" s="512"/>
      <c r="U93" s="512"/>
      <c r="V93" s="512"/>
      <c r="W93" s="512"/>
      <c r="X93" s="512"/>
      <c r="Y93" s="512"/>
      <c r="Z93" s="512"/>
      <c r="AA93" s="512"/>
      <c r="AB93" s="513"/>
      <c r="AC93" s="154"/>
      <c r="AD93" s="155"/>
      <c r="AE93" s="155"/>
      <c r="AF93" s="155"/>
      <c r="AG93" s="514"/>
      <c r="AH93" s="514"/>
      <c r="AI93" s="514"/>
      <c r="AJ93" s="514"/>
      <c r="AK93" s="514"/>
      <c r="AL93" s="514"/>
      <c r="AM93" s="514"/>
      <c r="AN93" s="514"/>
      <c r="AO93" s="514"/>
      <c r="AP93" s="514"/>
      <c r="AQ93" s="514"/>
      <c r="AR93" s="514"/>
      <c r="AS93" s="514"/>
      <c r="AT93" s="514"/>
      <c r="AU93" s="514"/>
      <c r="AV93" s="514"/>
      <c r="AW93" s="514"/>
      <c r="AX93" s="514"/>
    </row>
    <row r="94" spans="1:50" s="3" customFormat="1" ht="13.5" customHeigh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501"/>
      <c r="AD94" s="502"/>
      <c r="AE94" s="502"/>
      <c r="AF94" s="502"/>
      <c r="AG94" s="360">
        <v>0</v>
      </c>
      <c r="AH94" s="360"/>
      <c r="AI94" s="360"/>
      <c r="AJ94" s="360"/>
      <c r="AK94" s="360"/>
      <c r="AL94" s="360"/>
      <c r="AM94" s="360"/>
      <c r="AN94" s="360"/>
      <c r="AO94" s="360"/>
      <c r="AP94" s="360">
        <v>0</v>
      </c>
      <c r="AQ94" s="360"/>
      <c r="AR94" s="360"/>
      <c r="AS94" s="360"/>
      <c r="AT94" s="360"/>
      <c r="AU94" s="360"/>
      <c r="AV94" s="360"/>
      <c r="AW94" s="360"/>
      <c r="AX94" s="360"/>
    </row>
    <row r="95" spans="1:50" s="3" customFormat="1" ht="12.75">
      <c r="A95" s="493" t="s">
        <v>97</v>
      </c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4"/>
      <c r="AC95" s="170"/>
      <c r="AD95" s="171"/>
      <c r="AE95" s="171"/>
      <c r="AF95" s="171"/>
      <c r="AG95" s="339">
        <v>0</v>
      </c>
      <c r="AH95" s="340"/>
      <c r="AI95" s="340"/>
      <c r="AJ95" s="340"/>
      <c r="AK95" s="340"/>
      <c r="AL95" s="340"/>
      <c r="AM95" s="340"/>
      <c r="AN95" s="340"/>
      <c r="AO95" s="341"/>
      <c r="AP95" s="339">
        <v>0</v>
      </c>
      <c r="AQ95" s="340"/>
      <c r="AR95" s="340"/>
      <c r="AS95" s="340"/>
      <c r="AT95" s="340"/>
      <c r="AU95" s="340"/>
      <c r="AV95" s="340"/>
      <c r="AW95" s="340"/>
      <c r="AX95" s="341"/>
    </row>
    <row r="96" spans="1:50" s="3" customFormat="1" ht="13.5" thickBot="1">
      <c r="A96" s="510" t="s">
        <v>98</v>
      </c>
      <c r="B96" s="510"/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0"/>
      <c r="AB96" s="511"/>
      <c r="AC96" s="515"/>
      <c r="AD96" s="516"/>
      <c r="AE96" s="516"/>
      <c r="AF96" s="516"/>
      <c r="AG96" s="250"/>
      <c r="AH96" s="251"/>
      <c r="AI96" s="251"/>
      <c r="AJ96" s="251"/>
      <c r="AK96" s="251"/>
      <c r="AL96" s="251"/>
      <c r="AM96" s="251"/>
      <c r="AN96" s="251"/>
      <c r="AO96" s="254"/>
      <c r="AP96" s="400"/>
      <c r="AQ96" s="401"/>
      <c r="AR96" s="401"/>
      <c r="AS96" s="401"/>
      <c r="AT96" s="401"/>
      <c r="AU96" s="401"/>
      <c r="AV96" s="401"/>
      <c r="AW96" s="401"/>
      <c r="AX96" s="442"/>
    </row>
    <row r="97" spans="1:50" s="25" customFormat="1" ht="9.75">
      <c r="A97" s="518"/>
      <c r="B97" s="519"/>
      <c r="C97" s="519"/>
      <c r="D97" s="519"/>
      <c r="E97" s="519"/>
      <c r="F97" s="519"/>
      <c r="G97" s="519"/>
      <c r="H97" s="519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  <c r="AB97" s="519"/>
      <c r="AC97" s="517" t="s">
        <v>61</v>
      </c>
      <c r="AD97" s="517"/>
      <c r="AE97" s="517"/>
      <c r="AF97" s="517"/>
      <c r="AG97" s="517" t="s">
        <v>29</v>
      </c>
      <c r="AH97" s="517"/>
      <c r="AI97" s="517"/>
      <c r="AJ97" s="517"/>
      <c r="AK97" s="517"/>
      <c r="AL97" s="517"/>
      <c r="AM97" s="517"/>
      <c r="AN97" s="517"/>
      <c r="AO97" s="517"/>
      <c r="AP97" s="517" t="s">
        <v>210</v>
      </c>
      <c r="AQ97" s="517"/>
      <c r="AR97" s="517"/>
      <c r="AS97" s="517"/>
      <c r="AT97" s="517"/>
      <c r="AU97" s="517"/>
      <c r="AV97" s="517"/>
      <c r="AW97" s="517"/>
      <c r="AX97" s="517"/>
    </row>
    <row r="98" spans="1:50" s="25" customFormat="1" ht="9.75">
      <c r="A98" s="373" t="s">
        <v>35</v>
      </c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6"/>
      <c r="AC98" s="520"/>
      <c r="AD98" s="520"/>
      <c r="AE98" s="520"/>
      <c r="AF98" s="520"/>
      <c r="AG98" s="520" t="s">
        <v>11</v>
      </c>
      <c r="AH98" s="520"/>
      <c r="AI98" s="520"/>
      <c r="AJ98" s="520"/>
      <c r="AK98" s="520"/>
      <c r="AL98" s="520"/>
      <c r="AM98" s="520"/>
      <c r="AN98" s="520"/>
      <c r="AO98" s="520"/>
      <c r="AP98" s="520" t="s">
        <v>121</v>
      </c>
      <c r="AQ98" s="520"/>
      <c r="AR98" s="520"/>
      <c r="AS98" s="520"/>
      <c r="AT98" s="520"/>
      <c r="AU98" s="520"/>
      <c r="AV98" s="520"/>
      <c r="AW98" s="520"/>
      <c r="AX98" s="520"/>
    </row>
    <row r="99" spans="1:50" s="25" customFormat="1" ht="10.5" thickBot="1">
      <c r="A99" s="507"/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  <c r="W99" s="508"/>
      <c r="X99" s="508"/>
      <c r="Y99" s="508"/>
      <c r="Z99" s="508"/>
      <c r="AA99" s="508"/>
      <c r="AB99" s="509"/>
      <c r="AC99" s="521">
        <v>2</v>
      </c>
      <c r="AD99" s="521"/>
      <c r="AE99" s="521"/>
      <c r="AF99" s="521"/>
      <c r="AG99" s="521">
        <v>3</v>
      </c>
      <c r="AH99" s="521"/>
      <c r="AI99" s="521"/>
      <c r="AJ99" s="521"/>
      <c r="AK99" s="521"/>
      <c r="AL99" s="521"/>
      <c r="AM99" s="521"/>
      <c r="AN99" s="521"/>
      <c r="AO99" s="521"/>
      <c r="AP99" s="521">
        <v>4</v>
      </c>
      <c r="AQ99" s="521"/>
      <c r="AR99" s="521"/>
      <c r="AS99" s="521"/>
      <c r="AT99" s="521"/>
      <c r="AU99" s="521"/>
      <c r="AV99" s="521"/>
      <c r="AW99" s="521"/>
      <c r="AX99" s="521"/>
    </row>
    <row r="100" spans="1:50" s="3" customFormat="1" ht="13.5" customHeight="1">
      <c r="A100" s="505" t="s">
        <v>99</v>
      </c>
      <c r="B100" s="505"/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  <c r="S100" s="505"/>
      <c r="T100" s="505"/>
      <c r="U100" s="505"/>
      <c r="V100" s="505"/>
      <c r="W100" s="505"/>
      <c r="X100" s="505"/>
      <c r="Y100" s="505"/>
      <c r="Z100" s="505"/>
      <c r="AA100" s="505"/>
      <c r="AB100" s="506"/>
      <c r="AC100" s="278"/>
      <c r="AD100" s="279"/>
      <c r="AE100" s="279"/>
      <c r="AF100" s="279"/>
      <c r="AG100" s="522">
        <f>SUM(AG101:AO102)</f>
        <v>0</v>
      </c>
      <c r="AH100" s="522"/>
      <c r="AI100" s="522"/>
      <c r="AJ100" s="522"/>
      <c r="AK100" s="522"/>
      <c r="AL100" s="522"/>
      <c r="AM100" s="522"/>
      <c r="AN100" s="522"/>
      <c r="AO100" s="522"/>
      <c r="AP100" s="522">
        <f>SUM(AP101:AX102)</f>
        <v>0</v>
      </c>
      <c r="AQ100" s="522"/>
      <c r="AR100" s="522"/>
      <c r="AS100" s="522"/>
      <c r="AT100" s="522"/>
      <c r="AU100" s="522"/>
      <c r="AV100" s="522"/>
      <c r="AW100" s="522"/>
      <c r="AX100" s="522"/>
    </row>
    <row r="101" spans="1:50" s="3" customFormat="1" ht="13.5" customHeight="1">
      <c r="A101" s="503" t="s">
        <v>36</v>
      </c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3"/>
      <c r="X101" s="503"/>
      <c r="Y101" s="503"/>
      <c r="Z101" s="503"/>
      <c r="AA101" s="503"/>
      <c r="AB101" s="142"/>
      <c r="AC101" s="288" t="s">
        <v>223</v>
      </c>
      <c r="AD101" s="273"/>
      <c r="AE101" s="273"/>
      <c r="AF101" s="273"/>
      <c r="AG101" s="167">
        <v>0</v>
      </c>
      <c r="AH101" s="167"/>
      <c r="AI101" s="167"/>
      <c r="AJ101" s="167"/>
      <c r="AK101" s="167"/>
      <c r="AL101" s="167"/>
      <c r="AM101" s="167"/>
      <c r="AN101" s="167"/>
      <c r="AO101" s="167"/>
      <c r="AP101" s="167">
        <v>0</v>
      </c>
      <c r="AQ101" s="167"/>
      <c r="AR101" s="167"/>
      <c r="AS101" s="167"/>
      <c r="AT101" s="167"/>
      <c r="AU101" s="167"/>
      <c r="AV101" s="167"/>
      <c r="AW101" s="167"/>
      <c r="AX101" s="317"/>
    </row>
    <row r="102" spans="1:50" s="3" customFormat="1" ht="13.5" customHeight="1" thickBot="1">
      <c r="A102" s="499" t="s">
        <v>37</v>
      </c>
      <c r="B102" s="499"/>
      <c r="C102" s="499"/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500"/>
      <c r="AC102" s="289" t="s">
        <v>224</v>
      </c>
      <c r="AD102" s="290"/>
      <c r="AE102" s="290"/>
      <c r="AF102" s="290"/>
      <c r="AG102" s="360">
        <v>0</v>
      </c>
      <c r="AH102" s="360"/>
      <c r="AI102" s="360"/>
      <c r="AJ102" s="360"/>
      <c r="AK102" s="360"/>
      <c r="AL102" s="360"/>
      <c r="AM102" s="360"/>
      <c r="AN102" s="360"/>
      <c r="AO102" s="360"/>
      <c r="AP102" s="360">
        <v>0</v>
      </c>
      <c r="AQ102" s="360"/>
      <c r="AR102" s="360"/>
      <c r="AS102" s="360"/>
      <c r="AT102" s="360"/>
      <c r="AU102" s="360"/>
      <c r="AV102" s="360"/>
      <c r="AW102" s="360"/>
      <c r="AX102" s="485"/>
    </row>
    <row r="103" spans="1:50" s="25" customFormat="1" ht="9.75">
      <c r="A103" s="518"/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19"/>
      <c r="AB103" s="519"/>
      <c r="AC103" s="517" t="s">
        <v>61</v>
      </c>
      <c r="AD103" s="517"/>
      <c r="AE103" s="517"/>
      <c r="AF103" s="517"/>
      <c r="AG103" s="517" t="s">
        <v>29</v>
      </c>
      <c r="AH103" s="517"/>
      <c r="AI103" s="517"/>
      <c r="AJ103" s="517"/>
      <c r="AK103" s="517"/>
      <c r="AL103" s="517"/>
      <c r="AM103" s="517"/>
      <c r="AN103" s="517"/>
      <c r="AO103" s="517"/>
      <c r="AP103" s="517" t="s">
        <v>211</v>
      </c>
      <c r="AQ103" s="517"/>
      <c r="AR103" s="517"/>
      <c r="AS103" s="517"/>
      <c r="AT103" s="517"/>
      <c r="AU103" s="517"/>
      <c r="AV103" s="517"/>
      <c r="AW103" s="517"/>
      <c r="AX103" s="517"/>
    </row>
    <row r="104" spans="1:50" s="25" customFormat="1" ht="9.75">
      <c r="A104" s="535"/>
      <c r="B104" s="536"/>
      <c r="C104" s="536"/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7"/>
      <c r="AC104" s="520"/>
      <c r="AD104" s="520"/>
      <c r="AE104" s="520"/>
      <c r="AF104" s="520"/>
      <c r="AG104" s="520" t="s">
        <v>11</v>
      </c>
      <c r="AH104" s="520"/>
      <c r="AI104" s="520"/>
      <c r="AJ104" s="520"/>
      <c r="AK104" s="520"/>
      <c r="AL104" s="520"/>
      <c r="AM104" s="520"/>
      <c r="AN104" s="520"/>
      <c r="AO104" s="520"/>
      <c r="AP104" s="520" t="s">
        <v>164</v>
      </c>
      <c r="AQ104" s="520"/>
      <c r="AR104" s="520"/>
      <c r="AS104" s="520"/>
      <c r="AT104" s="520"/>
      <c r="AU104" s="520"/>
      <c r="AV104" s="520"/>
      <c r="AW104" s="520"/>
      <c r="AX104" s="520"/>
    </row>
    <row r="105" spans="1:50" s="25" customFormat="1" ht="10.5" thickBot="1">
      <c r="A105" s="538"/>
      <c r="B105" s="539"/>
      <c r="C105" s="539"/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39"/>
      <c r="W105" s="539"/>
      <c r="X105" s="539"/>
      <c r="Y105" s="539"/>
      <c r="Z105" s="539"/>
      <c r="AA105" s="539"/>
      <c r="AB105" s="540"/>
      <c r="AC105" s="521">
        <v>2</v>
      </c>
      <c r="AD105" s="521"/>
      <c r="AE105" s="521"/>
      <c r="AF105" s="521"/>
      <c r="AG105" s="521">
        <v>3</v>
      </c>
      <c r="AH105" s="521"/>
      <c r="AI105" s="521"/>
      <c r="AJ105" s="521"/>
      <c r="AK105" s="521"/>
      <c r="AL105" s="521"/>
      <c r="AM105" s="521"/>
      <c r="AN105" s="521"/>
      <c r="AO105" s="521"/>
      <c r="AP105" s="521">
        <v>4</v>
      </c>
      <c r="AQ105" s="521"/>
      <c r="AR105" s="521"/>
      <c r="AS105" s="521"/>
      <c r="AT105" s="521"/>
      <c r="AU105" s="521"/>
      <c r="AV105" s="521"/>
      <c r="AW105" s="521"/>
      <c r="AX105" s="521"/>
    </row>
    <row r="106" spans="1:50" s="3" customFormat="1" ht="12.75">
      <c r="A106" s="493" t="s">
        <v>100</v>
      </c>
      <c r="B106" s="493"/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493"/>
      <c r="Z106" s="493"/>
      <c r="AA106" s="493"/>
      <c r="AB106" s="494"/>
      <c r="AC106" s="278"/>
      <c r="AD106" s="279"/>
      <c r="AE106" s="279"/>
      <c r="AF106" s="279"/>
      <c r="AG106" s="247">
        <v>0</v>
      </c>
      <c r="AH106" s="248"/>
      <c r="AI106" s="248"/>
      <c r="AJ106" s="248"/>
      <c r="AK106" s="248"/>
      <c r="AL106" s="248"/>
      <c r="AM106" s="248"/>
      <c r="AN106" s="248"/>
      <c r="AO106" s="253"/>
      <c r="AP106" s="247">
        <v>0</v>
      </c>
      <c r="AQ106" s="248"/>
      <c r="AR106" s="248"/>
      <c r="AS106" s="248"/>
      <c r="AT106" s="248"/>
      <c r="AU106" s="248"/>
      <c r="AV106" s="248"/>
      <c r="AW106" s="248"/>
      <c r="AX106" s="249"/>
    </row>
    <row r="107" spans="1:50" s="3" customFormat="1" ht="12.75">
      <c r="A107" s="505" t="s">
        <v>101</v>
      </c>
      <c r="B107" s="505"/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6"/>
      <c r="AC107" s="289"/>
      <c r="AD107" s="290"/>
      <c r="AE107" s="290"/>
      <c r="AF107" s="290"/>
      <c r="AG107" s="342"/>
      <c r="AH107" s="343"/>
      <c r="AI107" s="343"/>
      <c r="AJ107" s="343"/>
      <c r="AK107" s="343"/>
      <c r="AL107" s="343"/>
      <c r="AM107" s="343"/>
      <c r="AN107" s="343"/>
      <c r="AO107" s="344"/>
      <c r="AP107" s="342"/>
      <c r="AQ107" s="343"/>
      <c r="AR107" s="343"/>
      <c r="AS107" s="343"/>
      <c r="AT107" s="343"/>
      <c r="AU107" s="343"/>
      <c r="AV107" s="343"/>
      <c r="AW107" s="343"/>
      <c r="AX107" s="523"/>
    </row>
    <row r="108" spans="1:50" s="3" customFormat="1" ht="13.5" thickBot="1">
      <c r="A108" s="510" t="s">
        <v>102</v>
      </c>
      <c r="B108" s="510"/>
      <c r="C108" s="510"/>
      <c r="D108" s="510"/>
      <c r="E108" s="510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  <c r="AB108" s="511"/>
      <c r="AC108" s="347"/>
      <c r="AD108" s="348"/>
      <c r="AE108" s="348"/>
      <c r="AF108" s="348"/>
      <c r="AG108" s="400"/>
      <c r="AH108" s="401"/>
      <c r="AI108" s="401"/>
      <c r="AJ108" s="401"/>
      <c r="AK108" s="401"/>
      <c r="AL108" s="401"/>
      <c r="AM108" s="401"/>
      <c r="AN108" s="401"/>
      <c r="AO108" s="442"/>
      <c r="AP108" s="400"/>
      <c r="AQ108" s="401"/>
      <c r="AR108" s="401"/>
      <c r="AS108" s="401"/>
      <c r="AT108" s="401"/>
      <c r="AU108" s="401"/>
      <c r="AV108" s="401"/>
      <c r="AW108" s="401"/>
      <c r="AX108" s="402"/>
    </row>
    <row r="109" ht="11.25">
      <c r="AX109" s="20" t="s">
        <v>14</v>
      </c>
    </row>
    <row r="110" spans="1:50" s="17" customFormat="1" ht="15">
      <c r="A110" s="269" t="s">
        <v>206</v>
      </c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</row>
    <row r="111" spans="1:50" s="19" customFormat="1" ht="3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11" customFormat="1" ht="12">
      <c r="A112" s="389" t="s">
        <v>60</v>
      </c>
      <c r="B112" s="390"/>
      <c r="C112" s="390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1"/>
      <c r="W112" s="392" t="s">
        <v>63</v>
      </c>
      <c r="X112" s="392"/>
      <c r="Y112" s="392"/>
      <c r="Z112" s="392"/>
      <c r="AA112" s="392"/>
      <c r="AB112" s="392"/>
      <c r="AC112" s="392"/>
      <c r="AD112" s="392" t="s">
        <v>15</v>
      </c>
      <c r="AE112" s="392"/>
      <c r="AF112" s="392"/>
      <c r="AG112" s="392"/>
      <c r="AH112" s="392"/>
      <c r="AI112" s="392"/>
      <c r="AJ112" s="392"/>
      <c r="AK112" s="392" t="s">
        <v>16</v>
      </c>
      <c r="AL112" s="392"/>
      <c r="AM112" s="392"/>
      <c r="AN112" s="392"/>
      <c r="AO112" s="392"/>
      <c r="AP112" s="392"/>
      <c r="AQ112" s="392"/>
      <c r="AR112" s="392" t="s">
        <v>63</v>
      </c>
      <c r="AS112" s="392"/>
      <c r="AT112" s="392"/>
      <c r="AU112" s="392"/>
      <c r="AV112" s="392"/>
      <c r="AW112" s="392"/>
      <c r="AX112" s="392"/>
    </row>
    <row r="113" spans="1:50" s="11" customFormat="1" ht="12">
      <c r="A113" s="387" t="s">
        <v>62</v>
      </c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 t="s">
        <v>61</v>
      </c>
      <c r="T113" s="387"/>
      <c r="U113" s="387"/>
      <c r="V113" s="387"/>
      <c r="W113" s="387" t="s">
        <v>64</v>
      </c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 t="s">
        <v>66</v>
      </c>
      <c r="AS113" s="387"/>
      <c r="AT113" s="387"/>
      <c r="AU113" s="387"/>
      <c r="AV113" s="387"/>
      <c r="AW113" s="387"/>
      <c r="AX113" s="387"/>
    </row>
    <row r="114" spans="1:50" s="11" customFormat="1" ht="12">
      <c r="A114" s="388"/>
      <c r="B114" s="388"/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 t="s">
        <v>65</v>
      </c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  <c r="AK114" s="388"/>
      <c r="AL114" s="388"/>
      <c r="AM114" s="388"/>
      <c r="AN114" s="388"/>
      <c r="AO114" s="388"/>
      <c r="AP114" s="388"/>
      <c r="AQ114" s="388"/>
      <c r="AR114" s="388" t="s">
        <v>67</v>
      </c>
      <c r="AS114" s="388"/>
      <c r="AT114" s="388"/>
      <c r="AU114" s="388"/>
      <c r="AV114" s="388"/>
      <c r="AW114" s="388"/>
      <c r="AX114" s="388"/>
    </row>
    <row r="115" spans="1:50" ht="12" thickBot="1">
      <c r="A115" s="381">
        <v>1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>
        <v>2</v>
      </c>
      <c r="T115" s="381"/>
      <c r="U115" s="381"/>
      <c r="V115" s="381"/>
      <c r="W115" s="381">
        <v>3</v>
      </c>
      <c r="X115" s="381"/>
      <c r="Y115" s="381"/>
      <c r="Z115" s="381"/>
      <c r="AA115" s="381"/>
      <c r="AB115" s="381"/>
      <c r="AC115" s="381"/>
      <c r="AD115" s="381">
        <v>4</v>
      </c>
      <c r="AE115" s="381"/>
      <c r="AF115" s="381"/>
      <c r="AG115" s="381"/>
      <c r="AH115" s="381"/>
      <c r="AI115" s="381"/>
      <c r="AJ115" s="381"/>
      <c r="AK115" s="381">
        <v>5</v>
      </c>
      <c r="AL115" s="381"/>
      <c r="AM115" s="381"/>
      <c r="AN115" s="381"/>
      <c r="AO115" s="381"/>
      <c r="AP115" s="381"/>
      <c r="AQ115" s="381"/>
      <c r="AR115" s="381">
        <v>6</v>
      </c>
      <c r="AS115" s="381"/>
      <c r="AT115" s="381"/>
      <c r="AU115" s="381"/>
      <c r="AV115" s="381"/>
      <c r="AW115" s="381"/>
      <c r="AX115" s="381"/>
    </row>
    <row r="116" spans="1:50" s="23" customFormat="1" ht="13.5" customHeight="1">
      <c r="A116" s="403" t="s">
        <v>103</v>
      </c>
      <c r="B116" s="404"/>
      <c r="C116" s="404"/>
      <c r="D116" s="404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5"/>
      <c r="S116" s="475"/>
      <c r="T116" s="476"/>
      <c r="U116" s="476"/>
      <c r="V116" s="477"/>
      <c r="W116" s="167">
        <v>0</v>
      </c>
      <c r="X116" s="167"/>
      <c r="Y116" s="167"/>
      <c r="Z116" s="167"/>
      <c r="AA116" s="167"/>
      <c r="AB116" s="167"/>
      <c r="AC116" s="167"/>
      <c r="AD116" s="167">
        <v>0</v>
      </c>
      <c r="AE116" s="167"/>
      <c r="AF116" s="167"/>
      <c r="AG116" s="167"/>
      <c r="AH116" s="167"/>
      <c r="AI116" s="167"/>
      <c r="AJ116" s="167"/>
      <c r="AK116" s="167">
        <v>0</v>
      </c>
      <c r="AL116" s="167"/>
      <c r="AM116" s="167"/>
      <c r="AN116" s="167"/>
      <c r="AO116" s="167"/>
      <c r="AP116" s="167"/>
      <c r="AQ116" s="167"/>
      <c r="AR116" s="180">
        <f>SUM(W116:AQ116)</f>
        <v>0</v>
      </c>
      <c r="AS116" s="180"/>
      <c r="AT116" s="180"/>
      <c r="AU116" s="180"/>
      <c r="AV116" s="180"/>
      <c r="AW116" s="180"/>
      <c r="AX116" s="180"/>
    </row>
    <row r="117" spans="1:50" s="23" customFormat="1" ht="12.75">
      <c r="A117" s="403" t="s">
        <v>104</v>
      </c>
      <c r="B117" s="404"/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5"/>
      <c r="S117" s="406"/>
      <c r="T117" s="407"/>
      <c r="U117" s="407"/>
      <c r="V117" s="408"/>
      <c r="W117" s="167">
        <v>0</v>
      </c>
      <c r="X117" s="167"/>
      <c r="Y117" s="167"/>
      <c r="Z117" s="167"/>
      <c r="AA117" s="167"/>
      <c r="AB117" s="167"/>
      <c r="AC117" s="167"/>
      <c r="AD117" s="167">
        <v>0</v>
      </c>
      <c r="AE117" s="167"/>
      <c r="AF117" s="167"/>
      <c r="AG117" s="167"/>
      <c r="AH117" s="167"/>
      <c r="AI117" s="167"/>
      <c r="AJ117" s="167"/>
      <c r="AK117" s="167">
        <v>0</v>
      </c>
      <c r="AL117" s="167"/>
      <c r="AM117" s="167"/>
      <c r="AN117" s="167"/>
      <c r="AO117" s="167"/>
      <c r="AP117" s="167"/>
      <c r="AQ117" s="167"/>
      <c r="AR117" s="180">
        <f>SUM(W117:AQ118)</f>
        <v>0</v>
      </c>
      <c r="AS117" s="180"/>
      <c r="AT117" s="180"/>
      <c r="AU117" s="180"/>
      <c r="AV117" s="180"/>
      <c r="AW117" s="180"/>
      <c r="AX117" s="180"/>
    </row>
    <row r="118" spans="1:50" s="23" customFormat="1" ht="12.75">
      <c r="A118" s="409" t="s">
        <v>105</v>
      </c>
      <c r="B118" s="410"/>
      <c r="C118" s="410"/>
      <c r="D118" s="41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1"/>
      <c r="S118" s="424"/>
      <c r="T118" s="425"/>
      <c r="U118" s="425"/>
      <c r="V118" s="426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80"/>
      <c r="AS118" s="180"/>
      <c r="AT118" s="180"/>
      <c r="AU118" s="180"/>
      <c r="AV118" s="180"/>
      <c r="AW118" s="180"/>
      <c r="AX118" s="180"/>
    </row>
    <row r="119" spans="1:50" s="23" customFormat="1" ht="12.75">
      <c r="A119" s="412" t="s">
        <v>18</v>
      </c>
      <c r="B119" s="413"/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4"/>
      <c r="S119" s="418"/>
      <c r="T119" s="419"/>
      <c r="U119" s="419"/>
      <c r="V119" s="420"/>
      <c r="W119" s="167">
        <v>0</v>
      </c>
      <c r="X119" s="167"/>
      <c r="Y119" s="167"/>
      <c r="Z119" s="167"/>
      <c r="AA119" s="167"/>
      <c r="AB119" s="167"/>
      <c r="AC119" s="167"/>
      <c r="AD119" s="167">
        <v>0</v>
      </c>
      <c r="AE119" s="167"/>
      <c r="AF119" s="167"/>
      <c r="AG119" s="167"/>
      <c r="AH119" s="167"/>
      <c r="AI119" s="167"/>
      <c r="AJ119" s="167"/>
      <c r="AK119" s="167">
        <v>0</v>
      </c>
      <c r="AL119" s="167"/>
      <c r="AM119" s="167"/>
      <c r="AN119" s="167"/>
      <c r="AO119" s="167"/>
      <c r="AP119" s="167"/>
      <c r="AQ119" s="167"/>
      <c r="AR119" s="180">
        <f>SUM(W119:AQ119)</f>
        <v>0</v>
      </c>
      <c r="AS119" s="180"/>
      <c r="AT119" s="180"/>
      <c r="AU119" s="180"/>
      <c r="AV119" s="180"/>
      <c r="AW119" s="180"/>
      <c r="AX119" s="180"/>
    </row>
    <row r="120" spans="1:50" s="23" customFormat="1" ht="13.5" customHeight="1" thickBot="1">
      <c r="A120" s="375"/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7"/>
      <c r="S120" s="378"/>
      <c r="T120" s="379"/>
      <c r="U120" s="379"/>
      <c r="V120" s="380"/>
      <c r="W120" s="167">
        <v>0</v>
      </c>
      <c r="X120" s="167"/>
      <c r="Y120" s="167"/>
      <c r="Z120" s="167"/>
      <c r="AA120" s="167"/>
      <c r="AB120" s="167"/>
      <c r="AC120" s="167"/>
      <c r="AD120" s="167">
        <v>0</v>
      </c>
      <c r="AE120" s="167"/>
      <c r="AF120" s="167"/>
      <c r="AG120" s="167"/>
      <c r="AH120" s="167"/>
      <c r="AI120" s="167"/>
      <c r="AJ120" s="167"/>
      <c r="AK120" s="167">
        <v>0</v>
      </c>
      <c r="AL120" s="167"/>
      <c r="AM120" s="167"/>
      <c r="AN120" s="167"/>
      <c r="AO120" s="167"/>
      <c r="AP120" s="167"/>
      <c r="AQ120" s="167"/>
      <c r="AR120" s="180">
        <f>SUM(W120:AQ120)</f>
        <v>0</v>
      </c>
      <c r="AS120" s="180"/>
      <c r="AT120" s="180"/>
      <c r="AU120" s="180"/>
      <c r="AV120" s="180"/>
      <c r="AW120" s="180"/>
      <c r="AX120" s="180"/>
    </row>
    <row r="121" spans="1:50" s="23" customFormat="1" ht="13.5" customHeight="1" thickBot="1">
      <c r="A121" s="415" t="s">
        <v>92</v>
      </c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7"/>
      <c r="S121" s="421"/>
      <c r="T121" s="422"/>
      <c r="U121" s="422"/>
      <c r="V121" s="423"/>
      <c r="W121" s="180">
        <f>SUM(W116:AC119)</f>
        <v>0</v>
      </c>
      <c r="X121" s="180"/>
      <c r="Y121" s="180"/>
      <c r="Z121" s="180"/>
      <c r="AA121" s="180"/>
      <c r="AB121" s="180"/>
      <c r="AC121" s="180"/>
      <c r="AD121" s="180">
        <f>SUM(AD116:AJ119)</f>
        <v>0</v>
      </c>
      <c r="AE121" s="180"/>
      <c r="AF121" s="180"/>
      <c r="AG121" s="180"/>
      <c r="AH121" s="180"/>
      <c r="AI121" s="180"/>
      <c r="AJ121" s="180"/>
      <c r="AK121" s="180">
        <f>SUM(AK116:AQ119)</f>
        <v>0</v>
      </c>
      <c r="AL121" s="180"/>
      <c r="AM121" s="180"/>
      <c r="AN121" s="180"/>
      <c r="AO121" s="180"/>
      <c r="AP121" s="180"/>
      <c r="AQ121" s="180"/>
      <c r="AR121" s="180">
        <f>SUM(W121:AQ121)</f>
        <v>0</v>
      </c>
      <c r="AS121" s="180"/>
      <c r="AT121" s="180"/>
      <c r="AU121" s="180"/>
      <c r="AV121" s="180"/>
      <c r="AW121" s="180"/>
      <c r="AX121" s="180"/>
    </row>
    <row r="122" spans="1:50" ht="11.25">
      <c r="A122" s="381"/>
      <c r="B122" s="381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96" t="s">
        <v>61</v>
      </c>
      <c r="T122" s="396"/>
      <c r="U122" s="396"/>
      <c r="V122" s="396"/>
      <c r="W122" s="396" t="s">
        <v>115</v>
      </c>
      <c r="X122" s="396"/>
      <c r="Y122" s="396"/>
      <c r="Z122" s="396"/>
      <c r="AA122" s="396"/>
      <c r="AB122" s="396"/>
      <c r="AC122" s="396"/>
      <c r="AD122" s="396" t="s">
        <v>82</v>
      </c>
      <c r="AE122" s="396"/>
      <c r="AF122" s="396"/>
      <c r="AG122" s="396"/>
      <c r="AH122" s="396"/>
      <c r="AI122" s="396"/>
      <c r="AJ122" s="396"/>
      <c r="AK122" s="21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</row>
    <row r="123" spans="1:50" ht="11.25">
      <c r="A123" s="396"/>
      <c r="B123" s="396"/>
      <c r="C123" s="396"/>
      <c r="D123" s="396"/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 t="s">
        <v>258</v>
      </c>
      <c r="X123" s="396"/>
      <c r="Y123" s="396"/>
      <c r="Z123" s="396"/>
      <c r="AA123" s="396"/>
      <c r="AB123" s="396"/>
      <c r="AC123" s="396"/>
      <c r="AD123" s="396" t="s">
        <v>67</v>
      </c>
      <c r="AE123" s="396"/>
      <c r="AF123" s="396"/>
      <c r="AG123" s="396"/>
      <c r="AH123" s="396"/>
      <c r="AI123" s="396"/>
      <c r="AJ123" s="396"/>
      <c r="AK123" s="21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</row>
    <row r="124" spans="1:50" ht="12" thickBot="1">
      <c r="A124" s="381">
        <v>1</v>
      </c>
      <c r="B124" s="381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>
        <v>2</v>
      </c>
      <c r="T124" s="381"/>
      <c r="U124" s="381"/>
      <c r="V124" s="381"/>
      <c r="W124" s="381">
        <v>3</v>
      </c>
      <c r="X124" s="381"/>
      <c r="Y124" s="381"/>
      <c r="Z124" s="381"/>
      <c r="AA124" s="381"/>
      <c r="AB124" s="381"/>
      <c r="AC124" s="381"/>
      <c r="AD124" s="381">
        <v>4</v>
      </c>
      <c r="AE124" s="381"/>
      <c r="AF124" s="381"/>
      <c r="AG124" s="381"/>
      <c r="AH124" s="381"/>
      <c r="AI124" s="381"/>
      <c r="AJ124" s="381"/>
      <c r="AK124" s="21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</row>
    <row r="125" spans="1:50" s="23" customFormat="1" ht="12.75">
      <c r="A125" s="403" t="s">
        <v>107</v>
      </c>
      <c r="B125" s="404"/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5"/>
      <c r="S125" s="397"/>
      <c r="T125" s="398"/>
      <c r="U125" s="398"/>
      <c r="V125" s="399"/>
      <c r="W125" s="247">
        <v>0</v>
      </c>
      <c r="X125" s="248"/>
      <c r="Y125" s="248"/>
      <c r="Z125" s="248"/>
      <c r="AA125" s="248"/>
      <c r="AB125" s="248"/>
      <c r="AC125" s="253"/>
      <c r="AD125" s="247">
        <v>0</v>
      </c>
      <c r="AE125" s="248"/>
      <c r="AF125" s="248"/>
      <c r="AG125" s="248"/>
      <c r="AH125" s="248"/>
      <c r="AI125" s="248"/>
      <c r="AJ125" s="249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s="23" customFormat="1" ht="13.5" thickBot="1">
      <c r="A126" s="409" t="s">
        <v>108</v>
      </c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1"/>
      <c r="S126" s="478"/>
      <c r="T126" s="479"/>
      <c r="U126" s="479"/>
      <c r="V126" s="480"/>
      <c r="W126" s="400"/>
      <c r="X126" s="401"/>
      <c r="Y126" s="401"/>
      <c r="Z126" s="401"/>
      <c r="AA126" s="401"/>
      <c r="AB126" s="401"/>
      <c r="AC126" s="442"/>
      <c r="AD126" s="400"/>
      <c r="AE126" s="401"/>
      <c r="AF126" s="401"/>
      <c r="AG126" s="401"/>
      <c r="AH126" s="401"/>
      <c r="AI126" s="401"/>
      <c r="AJ126" s="402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="24" customFormat="1" ht="6" customHeight="1"/>
    <row r="128" spans="1:50" s="17" customFormat="1" ht="15">
      <c r="A128" s="269" t="s">
        <v>109</v>
      </c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</row>
    <row r="129" spans="1:50" s="17" customFormat="1" ht="15">
      <c r="A129" s="269" t="s">
        <v>110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</row>
    <row r="130" spans="1:50" s="19" customFormat="1" ht="3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s="11" customFormat="1" ht="12">
      <c r="A131" s="389" t="s">
        <v>111</v>
      </c>
      <c r="B131" s="390"/>
      <c r="C131" s="390"/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1"/>
      <c r="W131" s="392" t="s">
        <v>63</v>
      </c>
      <c r="X131" s="392"/>
      <c r="Y131" s="392"/>
      <c r="Z131" s="392"/>
      <c r="AA131" s="392"/>
      <c r="AB131" s="392"/>
      <c r="AC131" s="392"/>
      <c r="AD131" s="392" t="s">
        <v>15</v>
      </c>
      <c r="AE131" s="392"/>
      <c r="AF131" s="392"/>
      <c r="AG131" s="392"/>
      <c r="AH131" s="392"/>
      <c r="AI131" s="392"/>
      <c r="AJ131" s="392"/>
      <c r="AK131" s="392" t="s">
        <v>112</v>
      </c>
      <c r="AL131" s="392"/>
      <c r="AM131" s="392"/>
      <c r="AN131" s="392"/>
      <c r="AO131" s="392"/>
      <c r="AP131" s="392"/>
      <c r="AQ131" s="392"/>
      <c r="AR131" s="392" t="s">
        <v>63</v>
      </c>
      <c r="AS131" s="392"/>
      <c r="AT131" s="392"/>
      <c r="AU131" s="392"/>
      <c r="AV131" s="392"/>
      <c r="AW131" s="392"/>
      <c r="AX131" s="392"/>
    </row>
    <row r="132" spans="1:50" s="11" customFormat="1" ht="12">
      <c r="A132" s="387" t="s">
        <v>62</v>
      </c>
      <c r="B132" s="387"/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 t="s">
        <v>61</v>
      </c>
      <c r="T132" s="387"/>
      <c r="U132" s="387"/>
      <c r="V132" s="387"/>
      <c r="W132" s="387" t="s">
        <v>64</v>
      </c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 t="s">
        <v>66</v>
      </c>
      <c r="AS132" s="387"/>
      <c r="AT132" s="387"/>
      <c r="AU132" s="387"/>
      <c r="AV132" s="387"/>
      <c r="AW132" s="387"/>
      <c r="AX132" s="387"/>
    </row>
    <row r="133" spans="1:50" s="11" customFormat="1" ht="12">
      <c r="A133" s="388"/>
      <c r="B133" s="388"/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 t="s">
        <v>65</v>
      </c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  <c r="AK133" s="388"/>
      <c r="AL133" s="388"/>
      <c r="AM133" s="388"/>
      <c r="AN133" s="388"/>
      <c r="AO133" s="388"/>
      <c r="AP133" s="388"/>
      <c r="AQ133" s="388"/>
      <c r="AR133" s="388" t="s">
        <v>67</v>
      </c>
      <c r="AS133" s="388"/>
      <c r="AT133" s="388"/>
      <c r="AU133" s="388"/>
      <c r="AV133" s="388"/>
      <c r="AW133" s="388"/>
      <c r="AX133" s="388"/>
    </row>
    <row r="134" spans="1:50" ht="12" thickBot="1">
      <c r="A134" s="381">
        <v>1</v>
      </c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>
        <v>2</v>
      </c>
      <c r="T134" s="381"/>
      <c r="U134" s="381"/>
      <c r="V134" s="381"/>
      <c r="W134" s="381">
        <v>3</v>
      </c>
      <c r="X134" s="381"/>
      <c r="Y134" s="381"/>
      <c r="Z134" s="381"/>
      <c r="AA134" s="381"/>
      <c r="AB134" s="381"/>
      <c r="AC134" s="381"/>
      <c r="AD134" s="381">
        <v>4</v>
      </c>
      <c r="AE134" s="381"/>
      <c r="AF134" s="381"/>
      <c r="AG134" s="381"/>
      <c r="AH134" s="381"/>
      <c r="AI134" s="381"/>
      <c r="AJ134" s="381"/>
      <c r="AK134" s="381">
        <v>5</v>
      </c>
      <c r="AL134" s="381"/>
      <c r="AM134" s="381"/>
      <c r="AN134" s="381"/>
      <c r="AO134" s="381"/>
      <c r="AP134" s="381"/>
      <c r="AQ134" s="381"/>
      <c r="AR134" s="381">
        <v>6</v>
      </c>
      <c r="AS134" s="381"/>
      <c r="AT134" s="381"/>
      <c r="AU134" s="381"/>
      <c r="AV134" s="381"/>
      <c r="AW134" s="381"/>
      <c r="AX134" s="381"/>
    </row>
    <row r="135" spans="1:50" s="23" customFormat="1" ht="13.5" customHeight="1">
      <c r="A135" s="403" t="s">
        <v>113</v>
      </c>
      <c r="B135" s="404"/>
      <c r="C135" s="404"/>
      <c r="D135" s="404"/>
      <c r="E135" s="404"/>
      <c r="F135" s="404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5"/>
      <c r="S135" s="397" t="s">
        <v>225</v>
      </c>
      <c r="T135" s="398"/>
      <c r="U135" s="398"/>
      <c r="V135" s="399"/>
      <c r="W135" s="247">
        <v>0</v>
      </c>
      <c r="X135" s="248"/>
      <c r="Y135" s="248"/>
      <c r="Z135" s="248"/>
      <c r="AA135" s="248"/>
      <c r="AB135" s="248"/>
      <c r="AC135" s="253"/>
      <c r="AD135" s="247">
        <v>0</v>
      </c>
      <c r="AE135" s="248"/>
      <c r="AF135" s="248"/>
      <c r="AG135" s="248"/>
      <c r="AH135" s="248"/>
      <c r="AI135" s="248"/>
      <c r="AJ135" s="253"/>
      <c r="AK135" s="247">
        <v>0</v>
      </c>
      <c r="AL135" s="248"/>
      <c r="AM135" s="248"/>
      <c r="AN135" s="248"/>
      <c r="AO135" s="248"/>
      <c r="AP135" s="248"/>
      <c r="AQ135" s="253"/>
      <c r="AR135" s="301">
        <f>SUM(W135:AQ135)</f>
        <v>0</v>
      </c>
      <c r="AS135" s="302"/>
      <c r="AT135" s="302"/>
      <c r="AU135" s="302"/>
      <c r="AV135" s="302"/>
      <c r="AW135" s="302"/>
      <c r="AX135" s="481"/>
    </row>
    <row r="136" spans="1:50" s="23" customFormat="1" ht="12.75">
      <c r="A136" s="449" t="s">
        <v>27</v>
      </c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451"/>
      <c r="S136" s="452"/>
      <c r="T136" s="453"/>
      <c r="U136" s="453"/>
      <c r="V136" s="454"/>
      <c r="W136" s="176"/>
      <c r="X136" s="177"/>
      <c r="Y136" s="177"/>
      <c r="Z136" s="177"/>
      <c r="AA136" s="177"/>
      <c r="AB136" s="177"/>
      <c r="AC136" s="374"/>
      <c r="AD136" s="176"/>
      <c r="AE136" s="177"/>
      <c r="AF136" s="177"/>
      <c r="AG136" s="177"/>
      <c r="AH136" s="177"/>
      <c r="AI136" s="177"/>
      <c r="AJ136" s="374"/>
      <c r="AK136" s="386"/>
      <c r="AL136" s="177"/>
      <c r="AM136" s="177"/>
      <c r="AN136" s="177"/>
      <c r="AO136" s="177"/>
      <c r="AP136" s="177"/>
      <c r="AQ136" s="374"/>
      <c r="AR136" s="176"/>
      <c r="AS136" s="177"/>
      <c r="AT136" s="177"/>
      <c r="AU136" s="177"/>
      <c r="AV136" s="177"/>
      <c r="AW136" s="177"/>
      <c r="AX136" s="178"/>
    </row>
    <row r="137" spans="1:50" s="23" customFormat="1" ht="13.5" customHeight="1">
      <c r="A137" s="460"/>
      <c r="B137" s="461"/>
      <c r="C137" s="461"/>
      <c r="D137" s="461"/>
      <c r="E137" s="461"/>
      <c r="F137" s="461"/>
      <c r="G137" s="461"/>
      <c r="H137" s="461"/>
      <c r="I137" s="461"/>
      <c r="J137" s="461"/>
      <c r="K137" s="461"/>
      <c r="L137" s="461"/>
      <c r="M137" s="461"/>
      <c r="N137" s="461"/>
      <c r="O137" s="461"/>
      <c r="P137" s="461"/>
      <c r="Q137" s="461"/>
      <c r="R137" s="462"/>
      <c r="S137" s="378"/>
      <c r="T137" s="379"/>
      <c r="U137" s="379"/>
      <c r="V137" s="380"/>
      <c r="W137" s="173">
        <v>0</v>
      </c>
      <c r="X137" s="174"/>
      <c r="Y137" s="174"/>
      <c r="Z137" s="174"/>
      <c r="AA137" s="174"/>
      <c r="AB137" s="174"/>
      <c r="AC137" s="382"/>
      <c r="AD137" s="173">
        <v>0</v>
      </c>
      <c r="AE137" s="174"/>
      <c r="AF137" s="174"/>
      <c r="AG137" s="174"/>
      <c r="AH137" s="174"/>
      <c r="AI137" s="174"/>
      <c r="AJ137" s="382"/>
      <c r="AK137" s="173">
        <v>0</v>
      </c>
      <c r="AL137" s="174"/>
      <c r="AM137" s="174"/>
      <c r="AN137" s="174"/>
      <c r="AO137" s="174"/>
      <c r="AP137" s="174"/>
      <c r="AQ137" s="382"/>
      <c r="AR137" s="383">
        <f>SUM(W137:AQ137)</f>
        <v>0</v>
      </c>
      <c r="AS137" s="384"/>
      <c r="AT137" s="384"/>
      <c r="AU137" s="384"/>
      <c r="AV137" s="384"/>
      <c r="AW137" s="384"/>
      <c r="AX137" s="385"/>
    </row>
    <row r="138" spans="1:50" s="11" customFormat="1" ht="12">
      <c r="A138" s="457"/>
      <c r="B138" s="458"/>
      <c r="C138" s="458"/>
      <c r="D138" s="458"/>
      <c r="E138" s="458"/>
      <c r="F138" s="458"/>
      <c r="G138" s="458"/>
      <c r="H138" s="458"/>
      <c r="I138" s="458"/>
      <c r="J138" s="458"/>
      <c r="K138" s="458"/>
      <c r="L138" s="458"/>
      <c r="M138" s="458"/>
      <c r="N138" s="458"/>
      <c r="O138" s="458"/>
      <c r="P138" s="458"/>
      <c r="Q138" s="458"/>
      <c r="R138" s="458"/>
      <c r="S138" s="458"/>
      <c r="T138" s="458"/>
      <c r="U138" s="458"/>
      <c r="V138" s="458"/>
      <c r="W138" s="458"/>
      <c r="X138" s="458"/>
      <c r="Y138" s="458"/>
      <c r="Z138" s="458"/>
      <c r="AA138" s="458"/>
      <c r="AB138" s="458"/>
      <c r="AC138" s="458"/>
      <c r="AD138" s="458"/>
      <c r="AE138" s="458"/>
      <c r="AF138" s="459"/>
      <c r="AG138" s="359" t="s">
        <v>61</v>
      </c>
      <c r="AH138" s="359"/>
      <c r="AI138" s="359"/>
      <c r="AJ138" s="359"/>
      <c r="AK138" s="359" t="s">
        <v>115</v>
      </c>
      <c r="AL138" s="359"/>
      <c r="AM138" s="359"/>
      <c r="AN138" s="359"/>
      <c r="AO138" s="359"/>
      <c r="AP138" s="359"/>
      <c r="AQ138" s="359"/>
      <c r="AR138" s="359" t="s">
        <v>106</v>
      </c>
      <c r="AS138" s="359"/>
      <c r="AT138" s="359"/>
      <c r="AU138" s="359"/>
      <c r="AV138" s="359"/>
      <c r="AW138" s="359"/>
      <c r="AX138" s="359"/>
    </row>
    <row r="139" spans="1:50" s="11" customFormat="1" ht="12.75" customHeight="1">
      <c r="A139" s="373" t="s">
        <v>35</v>
      </c>
      <c r="B139" s="455"/>
      <c r="C139" s="455"/>
      <c r="D139" s="455"/>
      <c r="E139" s="455"/>
      <c r="F139" s="455"/>
      <c r="G139" s="455"/>
      <c r="H139" s="455"/>
      <c r="I139" s="455"/>
      <c r="J139" s="455"/>
      <c r="K139" s="455"/>
      <c r="L139" s="455"/>
      <c r="M139" s="455"/>
      <c r="N139" s="455"/>
      <c r="O139" s="455"/>
      <c r="P139" s="455"/>
      <c r="Q139" s="455"/>
      <c r="R139" s="455"/>
      <c r="S139" s="455"/>
      <c r="T139" s="455"/>
      <c r="U139" s="455"/>
      <c r="V139" s="455"/>
      <c r="W139" s="455"/>
      <c r="X139" s="455"/>
      <c r="Y139" s="455"/>
      <c r="Z139" s="455"/>
      <c r="AA139" s="455"/>
      <c r="AB139" s="455"/>
      <c r="AC139" s="455"/>
      <c r="AD139" s="455"/>
      <c r="AE139" s="455"/>
      <c r="AF139" s="456"/>
      <c r="AG139" s="359"/>
      <c r="AH139" s="359"/>
      <c r="AI139" s="359"/>
      <c r="AJ139" s="359"/>
      <c r="AK139" s="359" t="s">
        <v>114</v>
      </c>
      <c r="AL139" s="359"/>
      <c r="AM139" s="359"/>
      <c r="AN139" s="359"/>
      <c r="AO139" s="359"/>
      <c r="AP139" s="359"/>
      <c r="AQ139" s="359"/>
      <c r="AR139" s="359" t="s">
        <v>114</v>
      </c>
      <c r="AS139" s="359"/>
      <c r="AT139" s="359"/>
      <c r="AU139" s="359"/>
      <c r="AV139" s="359"/>
      <c r="AW139" s="359"/>
      <c r="AX139" s="359"/>
    </row>
    <row r="140" spans="1:50" ht="12" thickBot="1">
      <c r="A140" s="373"/>
      <c r="B140" s="455"/>
      <c r="C140" s="455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  <c r="O140" s="455"/>
      <c r="P140" s="455"/>
      <c r="Q140" s="455"/>
      <c r="R140" s="455"/>
      <c r="S140" s="455"/>
      <c r="T140" s="455"/>
      <c r="U140" s="455"/>
      <c r="V140" s="455"/>
      <c r="W140" s="455"/>
      <c r="X140" s="455"/>
      <c r="Y140" s="455"/>
      <c r="Z140" s="455"/>
      <c r="AA140" s="455"/>
      <c r="AB140" s="455"/>
      <c r="AC140" s="455"/>
      <c r="AD140" s="455"/>
      <c r="AE140" s="455"/>
      <c r="AF140" s="456"/>
      <c r="AG140" s="427">
        <v>2</v>
      </c>
      <c r="AH140" s="427"/>
      <c r="AI140" s="427"/>
      <c r="AJ140" s="427"/>
      <c r="AK140" s="427">
        <v>3</v>
      </c>
      <c r="AL140" s="427"/>
      <c r="AM140" s="427"/>
      <c r="AN140" s="427"/>
      <c r="AO140" s="427"/>
      <c r="AP140" s="427"/>
      <c r="AQ140" s="427"/>
      <c r="AR140" s="427">
        <v>4</v>
      </c>
      <c r="AS140" s="427"/>
      <c r="AT140" s="427"/>
      <c r="AU140" s="427"/>
      <c r="AV140" s="427"/>
      <c r="AW140" s="427"/>
      <c r="AX140" s="427"/>
    </row>
    <row r="141" spans="1:50" s="16" customFormat="1" ht="12.75">
      <c r="A141" s="430" t="s">
        <v>116</v>
      </c>
      <c r="B141" s="431"/>
      <c r="C141" s="431"/>
      <c r="D141" s="431"/>
      <c r="E141" s="431"/>
      <c r="F141" s="431"/>
      <c r="G141" s="431"/>
      <c r="H141" s="431"/>
      <c r="I141" s="431"/>
      <c r="J141" s="431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  <c r="U141" s="431"/>
      <c r="V141" s="431"/>
      <c r="W141" s="431"/>
      <c r="X141" s="431"/>
      <c r="Y141" s="431"/>
      <c r="Z141" s="431"/>
      <c r="AA141" s="431"/>
      <c r="AB141" s="431"/>
      <c r="AC141" s="431"/>
      <c r="AD141" s="431"/>
      <c r="AE141" s="431"/>
      <c r="AF141" s="432"/>
      <c r="AG141" s="397"/>
      <c r="AH141" s="398"/>
      <c r="AI141" s="398"/>
      <c r="AJ141" s="399"/>
      <c r="AK141" s="247">
        <v>0</v>
      </c>
      <c r="AL141" s="248"/>
      <c r="AM141" s="248"/>
      <c r="AN141" s="248"/>
      <c r="AO141" s="248"/>
      <c r="AP141" s="248"/>
      <c r="AQ141" s="253"/>
      <c r="AR141" s="247">
        <v>0</v>
      </c>
      <c r="AS141" s="248"/>
      <c r="AT141" s="248"/>
      <c r="AU141" s="248"/>
      <c r="AV141" s="248"/>
      <c r="AW141" s="248"/>
      <c r="AX141" s="249"/>
    </row>
    <row r="142" spans="1:50" s="16" customFormat="1" ht="13.5" thickBot="1">
      <c r="A142" s="323" t="s">
        <v>117</v>
      </c>
      <c r="B142" s="428"/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8"/>
      <c r="U142" s="428"/>
      <c r="V142" s="428"/>
      <c r="W142" s="428"/>
      <c r="X142" s="428"/>
      <c r="Y142" s="428"/>
      <c r="Z142" s="428"/>
      <c r="AA142" s="428"/>
      <c r="AB142" s="428"/>
      <c r="AC142" s="428"/>
      <c r="AD142" s="428"/>
      <c r="AE142" s="428"/>
      <c r="AF142" s="429"/>
      <c r="AG142" s="439" t="s">
        <v>226</v>
      </c>
      <c r="AH142" s="440"/>
      <c r="AI142" s="440"/>
      <c r="AJ142" s="441"/>
      <c r="AK142" s="400"/>
      <c r="AL142" s="401"/>
      <c r="AM142" s="401"/>
      <c r="AN142" s="401"/>
      <c r="AO142" s="401"/>
      <c r="AP142" s="401"/>
      <c r="AQ142" s="442"/>
      <c r="AR142" s="400"/>
      <c r="AS142" s="401"/>
      <c r="AT142" s="401"/>
      <c r="AU142" s="401"/>
      <c r="AV142" s="401"/>
      <c r="AW142" s="401"/>
      <c r="AX142" s="402"/>
    </row>
    <row r="143" spans="1:50" ht="11.25">
      <c r="A143" s="443"/>
      <c r="B143" s="444"/>
      <c r="C143" s="444"/>
      <c r="D143" s="444"/>
      <c r="E143" s="444"/>
      <c r="F143" s="444"/>
      <c r="G143" s="444"/>
      <c r="H143" s="444"/>
      <c r="I143" s="444"/>
      <c r="J143" s="444"/>
      <c r="K143" s="444"/>
      <c r="L143" s="444"/>
      <c r="M143" s="444"/>
      <c r="N143" s="444"/>
      <c r="O143" s="444"/>
      <c r="P143" s="444"/>
      <c r="Q143" s="444"/>
      <c r="R143" s="444"/>
      <c r="S143" s="444"/>
      <c r="T143" s="444"/>
      <c r="U143" s="444"/>
      <c r="V143" s="444"/>
      <c r="W143" s="444"/>
      <c r="X143" s="444"/>
      <c r="Y143" s="444"/>
      <c r="Z143" s="444"/>
      <c r="AA143" s="444"/>
      <c r="AB143" s="444"/>
      <c r="AC143" s="444"/>
      <c r="AD143" s="444"/>
      <c r="AE143" s="444"/>
      <c r="AF143" s="445"/>
      <c r="AG143" s="438" t="s">
        <v>61</v>
      </c>
      <c r="AH143" s="438"/>
      <c r="AI143" s="438"/>
      <c r="AJ143" s="438"/>
      <c r="AK143" s="438" t="s">
        <v>47</v>
      </c>
      <c r="AL143" s="438"/>
      <c r="AM143" s="438"/>
      <c r="AN143" s="438"/>
      <c r="AO143" s="438"/>
      <c r="AP143" s="438"/>
      <c r="AQ143" s="438"/>
      <c r="AR143" s="438" t="s">
        <v>119</v>
      </c>
      <c r="AS143" s="438"/>
      <c r="AT143" s="438"/>
      <c r="AU143" s="438"/>
      <c r="AV143" s="438"/>
      <c r="AW143" s="438"/>
      <c r="AX143" s="438"/>
    </row>
    <row r="144" spans="1:50" ht="11.25">
      <c r="A144" s="434"/>
      <c r="B144" s="435"/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  <c r="R144" s="435"/>
      <c r="S144" s="435"/>
      <c r="T144" s="435"/>
      <c r="U144" s="435"/>
      <c r="V144" s="435"/>
      <c r="W144" s="435"/>
      <c r="X144" s="435"/>
      <c r="Y144" s="435"/>
      <c r="Z144" s="435"/>
      <c r="AA144" s="435"/>
      <c r="AB144" s="435"/>
      <c r="AC144" s="435"/>
      <c r="AD144" s="435"/>
      <c r="AE144" s="435"/>
      <c r="AF144" s="436"/>
      <c r="AG144" s="437"/>
      <c r="AH144" s="437"/>
      <c r="AI144" s="437"/>
      <c r="AJ144" s="437"/>
      <c r="AK144" s="437" t="s">
        <v>118</v>
      </c>
      <c r="AL144" s="437"/>
      <c r="AM144" s="437"/>
      <c r="AN144" s="437"/>
      <c r="AO144" s="437"/>
      <c r="AP144" s="437"/>
      <c r="AQ144" s="437"/>
      <c r="AR144" s="437" t="s">
        <v>120</v>
      </c>
      <c r="AS144" s="437"/>
      <c r="AT144" s="437"/>
      <c r="AU144" s="437"/>
      <c r="AV144" s="437"/>
      <c r="AW144" s="437"/>
      <c r="AX144" s="437"/>
    </row>
    <row r="145" spans="1:50" ht="11.25">
      <c r="A145" s="434"/>
      <c r="B145" s="435"/>
      <c r="C145" s="435"/>
      <c r="D145" s="435"/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5"/>
      <c r="AD145" s="435"/>
      <c r="AE145" s="435"/>
      <c r="AF145" s="436"/>
      <c r="AG145" s="433"/>
      <c r="AH145" s="433"/>
      <c r="AI145" s="433"/>
      <c r="AJ145" s="433"/>
      <c r="AK145" s="433"/>
      <c r="AL145" s="433"/>
      <c r="AM145" s="433"/>
      <c r="AN145" s="433"/>
      <c r="AO145" s="433"/>
      <c r="AP145" s="433"/>
      <c r="AQ145" s="433"/>
      <c r="AR145" s="433" t="s">
        <v>121</v>
      </c>
      <c r="AS145" s="433"/>
      <c r="AT145" s="433"/>
      <c r="AU145" s="433"/>
      <c r="AV145" s="433"/>
      <c r="AW145" s="433"/>
      <c r="AX145" s="433"/>
    </row>
    <row r="146" spans="1:50" ht="12" thickBot="1">
      <c r="A146" s="446"/>
      <c r="B146" s="447"/>
      <c r="C146" s="447"/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7"/>
      <c r="AF146" s="448"/>
      <c r="AG146" s="381">
        <v>2</v>
      </c>
      <c r="AH146" s="381"/>
      <c r="AI146" s="381"/>
      <c r="AJ146" s="381"/>
      <c r="AK146" s="381">
        <v>3</v>
      </c>
      <c r="AL146" s="381"/>
      <c r="AM146" s="381"/>
      <c r="AN146" s="381"/>
      <c r="AO146" s="381"/>
      <c r="AP146" s="381"/>
      <c r="AQ146" s="381"/>
      <c r="AR146" s="381">
        <v>4</v>
      </c>
      <c r="AS146" s="381"/>
      <c r="AT146" s="381"/>
      <c r="AU146" s="381"/>
      <c r="AV146" s="381"/>
      <c r="AW146" s="381"/>
      <c r="AX146" s="381"/>
    </row>
    <row r="147" spans="1:50" s="16" customFormat="1" ht="12.75">
      <c r="A147" s="430" t="s">
        <v>131</v>
      </c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431"/>
      <c r="Q147" s="431"/>
      <c r="R147" s="431"/>
      <c r="S147" s="431"/>
      <c r="T147" s="431"/>
      <c r="U147" s="431"/>
      <c r="V147" s="431"/>
      <c r="W147" s="431"/>
      <c r="X147" s="431"/>
      <c r="Y147" s="431"/>
      <c r="Z147" s="431"/>
      <c r="AA147" s="431"/>
      <c r="AB147" s="431"/>
      <c r="AC147" s="431"/>
      <c r="AD147" s="431"/>
      <c r="AE147" s="431"/>
      <c r="AF147" s="431"/>
      <c r="AG147" s="278"/>
      <c r="AH147" s="279"/>
      <c r="AI147" s="279"/>
      <c r="AJ147" s="279"/>
      <c r="AK147" s="483">
        <v>0</v>
      </c>
      <c r="AL147" s="483"/>
      <c r="AM147" s="483"/>
      <c r="AN147" s="483"/>
      <c r="AO147" s="483"/>
      <c r="AP147" s="483"/>
      <c r="AQ147" s="483"/>
      <c r="AR147" s="483">
        <v>0</v>
      </c>
      <c r="AS147" s="483"/>
      <c r="AT147" s="483"/>
      <c r="AU147" s="483"/>
      <c r="AV147" s="483"/>
      <c r="AW147" s="483"/>
      <c r="AX147" s="484"/>
    </row>
    <row r="148" spans="1:50" s="16" customFormat="1" ht="12.75">
      <c r="A148" s="430" t="s">
        <v>132</v>
      </c>
      <c r="B148" s="431"/>
      <c r="C148" s="431"/>
      <c r="D148" s="431"/>
      <c r="E148" s="431"/>
      <c r="F148" s="431"/>
      <c r="G148" s="431"/>
      <c r="H148" s="431"/>
      <c r="I148" s="431"/>
      <c r="J148" s="431"/>
      <c r="K148" s="431"/>
      <c r="L148" s="431"/>
      <c r="M148" s="431"/>
      <c r="N148" s="431"/>
      <c r="O148" s="431"/>
      <c r="P148" s="431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  <c r="AB148" s="431"/>
      <c r="AC148" s="431"/>
      <c r="AD148" s="431"/>
      <c r="AE148" s="431"/>
      <c r="AF148" s="432"/>
      <c r="AG148" s="289"/>
      <c r="AH148" s="290"/>
      <c r="AI148" s="290"/>
      <c r="AJ148" s="29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485"/>
    </row>
    <row r="149" spans="1:50" s="16" customFormat="1" ht="13.5" thickBot="1">
      <c r="A149" s="323" t="s">
        <v>856</v>
      </c>
      <c r="B149" s="428"/>
      <c r="C149" s="428"/>
      <c r="D149" s="428"/>
      <c r="E149" s="428"/>
      <c r="F149" s="428"/>
      <c r="G149" s="428"/>
      <c r="H149" s="428"/>
      <c r="I149" s="428"/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8"/>
      <c r="AB149" s="428"/>
      <c r="AC149" s="428"/>
      <c r="AD149" s="428"/>
      <c r="AE149" s="428"/>
      <c r="AF149" s="429"/>
      <c r="AG149" s="347"/>
      <c r="AH149" s="348"/>
      <c r="AI149" s="348"/>
      <c r="AJ149" s="348"/>
      <c r="AK149" s="486"/>
      <c r="AL149" s="486"/>
      <c r="AM149" s="486"/>
      <c r="AN149" s="486"/>
      <c r="AO149" s="486"/>
      <c r="AP149" s="486"/>
      <c r="AQ149" s="486"/>
      <c r="AR149" s="486"/>
      <c r="AS149" s="486"/>
      <c r="AT149" s="486"/>
      <c r="AU149" s="486"/>
      <c r="AV149" s="486"/>
      <c r="AW149" s="486"/>
      <c r="AX149" s="487"/>
    </row>
    <row r="150" s="24" customFormat="1" ht="6" customHeight="1"/>
    <row r="151" spans="1:50" s="17" customFormat="1" ht="15">
      <c r="A151" s="269" t="s">
        <v>122</v>
      </c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</row>
    <row r="152" spans="1:50" s="19" customFormat="1" ht="3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ht="11.25">
      <c r="A153" s="464" t="s">
        <v>60</v>
      </c>
      <c r="B153" s="465"/>
      <c r="C153" s="465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5"/>
      <c r="Q153" s="465"/>
      <c r="R153" s="465"/>
      <c r="S153" s="465"/>
      <c r="T153" s="465"/>
      <c r="U153" s="465"/>
      <c r="V153" s="466"/>
      <c r="W153" s="381" t="s">
        <v>125</v>
      </c>
      <c r="X153" s="381"/>
      <c r="Y153" s="381"/>
      <c r="Z153" s="381"/>
      <c r="AA153" s="381"/>
      <c r="AB153" s="381"/>
      <c r="AC153" s="381"/>
      <c r="AD153" s="381" t="s">
        <v>15</v>
      </c>
      <c r="AE153" s="381"/>
      <c r="AF153" s="381"/>
      <c r="AG153" s="381"/>
      <c r="AH153" s="381"/>
      <c r="AI153" s="381"/>
      <c r="AJ153" s="381"/>
      <c r="AK153" s="381" t="s">
        <v>112</v>
      </c>
      <c r="AL153" s="381"/>
      <c r="AM153" s="381"/>
      <c r="AN153" s="381"/>
      <c r="AO153" s="381"/>
      <c r="AP153" s="381"/>
      <c r="AQ153" s="381"/>
      <c r="AR153" s="381" t="s">
        <v>125</v>
      </c>
      <c r="AS153" s="381"/>
      <c r="AT153" s="381"/>
      <c r="AU153" s="381"/>
      <c r="AV153" s="381"/>
      <c r="AW153" s="381"/>
      <c r="AX153" s="381"/>
    </row>
    <row r="154" spans="1:50" ht="11.25">
      <c r="A154" s="396" t="s">
        <v>62</v>
      </c>
      <c r="B154" s="396"/>
      <c r="C154" s="396"/>
      <c r="D154" s="396"/>
      <c r="E154" s="396"/>
      <c r="F154" s="396"/>
      <c r="G154" s="396"/>
      <c r="H154" s="396"/>
      <c r="I154" s="396"/>
      <c r="J154" s="396"/>
      <c r="K154" s="396"/>
      <c r="L154" s="396"/>
      <c r="M154" s="396"/>
      <c r="N154" s="396"/>
      <c r="O154" s="396"/>
      <c r="P154" s="396"/>
      <c r="Q154" s="396"/>
      <c r="R154" s="396"/>
      <c r="S154" s="396" t="s">
        <v>61</v>
      </c>
      <c r="T154" s="396"/>
      <c r="U154" s="396"/>
      <c r="V154" s="396"/>
      <c r="W154" s="396" t="s">
        <v>64</v>
      </c>
      <c r="X154" s="396"/>
      <c r="Y154" s="396"/>
      <c r="Z154" s="396"/>
      <c r="AA154" s="396"/>
      <c r="AB154" s="396"/>
      <c r="AC154" s="396"/>
      <c r="AD154" s="396"/>
      <c r="AE154" s="396"/>
      <c r="AF154" s="396"/>
      <c r="AG154" s="396"/>
      <c r="AH154" s="396"/>
      <c r="AI154" s="396"/>
      <c r="AJ154" s="396"/>
      <c r="AK154" s="396"/>
      <c r="AL154" s="396"/>
      <c r="AM154" s="396"/>
      <c r="AN154" s="396"/>
      <c r="AO154" s="396"/>
      <c r="AP154" s="396"/>
      <c r="AQ154" s="396"/>
      <c r="AR154" s="396" t="s">
        <v>66</v>
      </c>
      <c r="AS154" s="396"/>
      <c r="AT154" s="396"/>
      <c r="AU154" s="396"/>
      <c r="AV154" s="396"/>
      <c r="AW154" s="396"/>
      <c r="AX154" s="396"/>
    </row>
    <row r="155" spans="1:50" ht="11.25">
      <c r="A155" s="463"/>
      <c r="B155" s="463"/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3"/>
      <c r="N155" s="463"/>
      <c r="O155" s="463"/>
      <c r="P155" s="463"/>
      <c r="Q155" s="463"/>
      <c r="R155" s="463"/>
      <c r="S155" s="463"/>
      <c r="T155" s="463"/>
      <c r="U155" s="463"/>
      <c r="V155" s="463"/>
      <c r="W155" s="463" t="s">
        <v>67</v>
      </c>
      <c r="X155" s="463"/>
      <c r="Y155" s="463"/>
      <c r="Z155" s="463"/>
      <c r="AA155" s="463"/>
      <c r="AB155" s="463"/>
      <c r="AC155" s="463"/>
      <c r="AD155" s="463"/>
      <c r="AE155" s="463"/>
      <c r="AF155" s="463"/>
      <c r="AG155" s="463"/>
      <c r="AH155" s="463"/>
      <c r="AI155" s="463"/>
      <c r="AJ155" s="463"/>
      <c r="AK155" s="463"/>
      <c r="AL155" s="463"/>
      <c r="AM155" s="463"/>
      <c r="AN155" s="463"/>
      <c r="AO155" s="463"/>
      <c r="AP155" s="463"/>
      <c r="AQ155" s="463"/>
      <c r="AR155" s="463" t="s">
        <v>67</v>
      </c>
      <c r="AS155" s="463"/>
      <c r="AT155" s="463"/>
      <c r="AU155" s="463"/>
      <c r="AV155" s="463"/>
      <c r="AW155" s="463"/>
      <c r="AX155" s="463"/>
    </row>
    <row r="156" spans="1:50" ht="12" thickBot="1">
      <c r="A156" s="381">
        <v>1</v>
      </c>
      <c r="B156" s="381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>
        <v>2</v>
      </c>
      <c r="T156" s="381"/>
      <c r="U156" s="381"/>
      <c r="V156" s="381"/>
      <c r="W156" s="381">
        <v>3</v>
      </c>
      <c r="X156" s="381"/>
      <c r="Y156" s="381"/>
      <c r="Z156" s="381"/>
      <c r="AA156" s="381"/>
      <c r="AB156" s="381"/>
      <c r="AC156" s="381"/>
      <c r="AD156" s="381">
        <v>4</v>
      </c>
      <c r="AE156" s="381"/>
      <c r="AF156" s="381"/>
      <c r="AG156" s="381"/>
      <c r="AH156" s="381"/>
      <c r="AI156" s="381"/>
      <c r="AJ156" s="381"/>
      <c r="AK156" s="381">
        <v>5</v>
      </c>
      <c r="AL156" s="381"/>
      <c r="AM156" s="381"/>
      <c r="AN156" s="381"/>
      <c r="AO156" s="381"/>
      <c r="AP156" s="381"/>
      <c r="AQ156" s="381"/>
      <c r="AR156" s="381">
        <v>6</v>
      </c>
      <c r="AS156" s="381"/>
      <c r="AT156" s="381"/>
      <c r="AU156" s="381"/>
      <c r="AV156" s="381"/>
      <c r="AW156" s="381"/>
      <c r="AX156" s="381"/>
    </row>
    <row r="157" spans="1:50" s="23" customFormat="1" ht="12.75">
      <c r="A157" s="403" t="s">
        <v>123</v>
      </c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5"/>
      <c r="S157" s="397"/>
      <c r="T157" s="398"/>
      <c r="U157" s="398"/>
      <c r="V157" s="399"/>
      <c r="W157" s="247">
        <v>0</v>
      </c>
      <c r="X157" s="248"/>
      <c r="Y157" s="248"/>
      <c r="Z157" s="248"/>
      <c r="AA157" s="248"/>
      <c r="AB157" s="248"/>
      <c r="AC157" s="253"/>
      <c r="AD157" s="247">
        <v>0</v>
      </c>
      <c r="AE157" s="248"/>
      <c r="AF157" s="248"/>
      <c r="AG157" s="248"/>
      <c r="AH157" s="248"/>
      <c r="AI157" s="248"/>
      <c r="AJ157" s="253"/>
      <c r="AK157" s="247">
        <v>0</v>
      </c>
      <c r="AL157" s="248"/>
      <c r="AM157" s="248"/>
      <c r="AN157" s="248"/>
      <c r="AO157" s="248"/>
      <c r="AP157" s="248"/>
      <c r="AQ157" s="253"/>
      <c r="AR157" s="301">
        <f>SUM(W157:AQ158)</f>
        <v>0</v>
      </c>
      <c r="AS157" s="302"/>
      <c r="AT157" s="302"/>
      <c r="AU157" s="302"/>
      <c r="AV157" s="302"/>
      <c r="AW157" s="302"/>
      <c r="AX157" s="481"/>
    </row>
    <row r="158" spans="1:50" s="23" customFormat="1" ht="12.75">
      <c r="A158" s="409" t="s">
        <v>124</v>
      </c>
      <c r="B158" s="410"/>
      <c r="C158" s="410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1"/>
      <c r="S158" s="472" t="s">
        <v>227</v>
      </c>
      <c r="T158" s="473"/>
      <c r="U158" s="473"/>
      <c r="V158" s="474"/>
      <c r="W158" s="250"/>
      <c r="X158" s="251"/>
      <c r="Y158" s="251"/>
      <c r="Z158" s="251"/>
      <c r="AA158" s="251"/>
      <c r="AB158" s="251"/>
      <c r="AC158" s="254"/>
      <c r="AD158" s="250"/>
      <c r="AE158" s="251"/>
      <c r="AF158" s="251"/>
      <c r="AG158" s="251"/>
      <c r="AH158" s="251"/>
      <c r="AI158" s="251"/>
      <c r="AJ158" s="254"/>
      <c r="AK158" s="250"/>
      <c r="AL158" s="251"/>
      <c r="AM158" s="251"/>
      <c r="AN158" s="251"/>
      <c r="AO158" s="251"/>
      <c r="AP158" s="251"/>
      <c r="AQ158" s="254"/>
      <c r="AR158" s="304"/>
      <c r="AS158" s="305"/>
      <c r="AT158" s="305"/>
      <c r="AU158" s="305"/>
      <c r="AV158" s="305"/>
      <c r="AW158" s="305"/>
      <c r="AX158" s="482"/>
    </row>
    <row r="159" spans="1:50" s="23" customFormat="1" ht="12.75">
      <c r="A159" s="449" t="s">
        <v>27</v>
      </c>
      <c r="B159" s="450"/>
      <c r="C159" s="450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50"/>
      <c r="R159" s="451"/>
      <c r="S159" s="452"/>
      <c r="T159" s="453"/>
      <c r="U159" s="453"/>
      <c r="V159" s="454"/>
      <c r="W159" s="176"/>
      <c r="X159" s="177"/>
      <c r="Y159" s="177"/>
      <c r="Z159" s="177"/>
      <c r="AA159" s="177"/>
      <c r="AB159" s="177"/>
      <c r="AC159" s="374"/>
      <c r="AD159" s="176"/>
      <c r="AE159" s="177"/>
      <c r="AF159" s="177"/>
      <c r="AG159" s="177"/>
      <c r="AH159" s="177"/>
      <c r="AI159" s="177"/>
      <c r="AJ159" s="374"/>
      <c r="AK159" s="386"/>
      <c r="AL159" s="177"/>
      <c r="AM159" s="177"/>
      <c r="AN159" s="177"/>
      <c r="AO159" s="177"/>
      <c r="AP159" s="177"/>
      <c r="AQ159" s="374"/>
      <c r="AR159" s="176"/>
      <c r="AS159" s="177"/>
      <c r="AT159" s="177"/>
      <c r="AU159" s="177"/>
      <c r="AV159" s="177"/>
      <c r="AW159" s="177"/>
      <c r="AX159" s="178"/>
    </row>
    <row r="160" spans="1:50" s="23" customFormat="1" ht="13.5" customHeight="1">
      <c r="A160" s="166"/>
      <c r="B160" s="467"/>
      <c r="C160" s="467"/>
      <c r="D160" s="467"/>
      <c r="E160" s="467"/>
      <c r="F160" s="467"/>
      <c r="G160" s="467"/>
      <c r="H160" s="467"/>
      <c r="I160" s="467"/>
      <c r="J160" s="467"/>
      <c r="K160" s="467"/>
      <c r="L160" s="467"/>
      <c r="M160" s="467"/>
      <c r="N160" s="467"/>
      <c r="O160" s="467"/>
      <c r="P160" s="467"/>
      <c r="Q160" s="467"/>
      <c r="R160" s="468"/>
      <c r="S160" s="469"/>
      <c r="T160" s="470"/>
      <c r="U160" s="470"/>
      <c r="V160" s="471"/>
      <c r="W160" s="173">
        <v>0</v>
      </c>
      <c r="X160" s="174"/>
      <c r="Y160" s="174"/>
      <c r="Z160" s="174"/>
      <c r="AA160" s="174"/>
      <c r="AB160" s="174"/>
      <c r="AC160" s="382"/>
      <c r="AD160" s="173">
        <v>0</v>
      </c>
      <c r="AE160" s="174"/>
      <c r="AF160" s="174"/>
      <c r="AG160" s="174"/>
      <c r="AH160" s="174"/>
      <c r="AI160" s="174"/>
      <c r="AJ160" s="382"/>
      <c r="AK160" s="173">
        <v>0</v>
      </c>
      <c r="AL160" s="174"/>
      <c r="AM160" s="174"/>
      <c r="AN160" s="174"/>
      <c r="AO160" s="174"/>
      <c r="AP160" s="174"/>
      <c r="AQ160" s="382"/>
      <c r="AR160" s="383">
        <f>SUM(W160:AQ160)</f>
        <v>0</v>
      </c>
      <c r="AS160" s="384"/>
      <c r="AT160" s="384"/>
      <c r="AU160" s="384"/>
      <c r="AV160" s="384"/>
      <c r="AW160" s="384"/>
      <c r="AX160" s="385"/>
    </row>
    <row r="161" spans="1:50" ht="11.25">
      <c r="A161" s="434"/>
      <c r="B161" s="435"/>
      <c r="C161" s="435"/>
      <c r="D161" s="435"/>
      <c r="E161" s="435"/>
      <c r="F161" s="435"/>
      <c r="G161" s="435"/>
      <c r="H161" s="435"/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  <c r="AA161" s="435"/>
      <c r="AB161" s="435"/>
      <c r="AC161" s="435"/>
      <c r="AD161" s="435"/>
      <c r="AE161" s="435"/>
      <c r="AF161" s="436"/>
      <c r="AG161" s="437" t="s">
        <v>61</v>
      </c>
      <c r="AH161" s="437"/>
      <c r="AI161" s="437"/>
      <c r="AJ161" s="437"/>
      <c r="AK161" s="437" t="s">
        <v>115</v>
      </c>
      <c r="AL161" s="437"/>
      <c r="AM161" s="437"/>
      <c r="AN161" s="437"/>
      <c r="AO161" s="437"/>
      <c r="AP161" s="437"/>
      <c r="AQ161" s="437"/>
      <c r="AR161" s="437" t="s">
        <v>82</v>
      </c>
      <c r="AS161" s="437"/>
      <c r="AT161" s="437"/>
      <c r="AU161" s="437"/>
      <c r="AV161" s="437"/>
      <c r="AW161" s="437"/>
      <c r="AX161" s="437"/>
    </row>
    <row r="162" spans="1:50" ht="11.25">
      <c r="A162" s="393" t="s">
        <v>35</v>
      </c>
      <c r="B162" s="394"/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394"/>
      <c r="Z162" s="394"/>
      <c r="AA162" s="394"/>
      <c r="AB162" s="394"/>
      <c r="AC162" s="394"/>
      <c r="AD162" s="394"/>
      <c r="AE162" s="394"/>
      <c r="AF162" s="395"/>
      <c r="AG162" s="437"/>
      <c r="AH162" s="437"/>
      <c r="AI162" s="437"/>
      <c r="AJ162" s="437"/>
      <c r="AK162" s="437" t="s">
        <v>114</v>
      </c>
      <c r="AL162" s="437"/>
      <c r="AM162" s="437"/>
      <c r="AN162" s="437"/>
      <c r="AO162" s="437"/>
      <c r="AP162" s="437"/>
      <c r="AQ162" s="437"/>
      <c r="AR162" s="437" t="s">
        <v>67</v>
      </c>
      <c r="AS162" s="437"/>
      <c r="AT162" s="437"/>
      <c r="AU162" s="437"/>
      <c r="AV162" s="437"/>
      <c r="AW162" s="437"/>
      <c r="AX162" s="437"/>
    </row>
    <row r="163" spans="1:50" ht="12" thickBot="1">
      <c r="A163" s="393"/>
      <c r="B163" s="394"/>
      <c r="C163" s="394"/>
      <c r="D163" s="394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  <c r="Z163" s="394"/>
      <c r="AA163" s="394"/>
      <c r="AB163" s="394"/>
      <c r="AC163" s="394"/>
      <c r="AD163" s="394"/>
      <c r="AE163" s="394"/>
      <c r="AF163" s="395"/>
      <c r="AG163" s="427">
        <v>2</v>
      </c>
      <c r="AH163" s="427"/>
      <c r="AI163" s="427"/>
      <c r="AJ163" s="427"/>
      <c r="AK163" s="427">
        <v>3</v>
      </c>
      <c r="AL163" s="427"/>
      <c r="AM163" s="427"/>
      <c r="AN163" s="427"/>
      <c r="AO163" s="427"/>
      <c r="AP163" s="427"/>
      <c r="AQ163" s="427"/>
      <c r="AR163" s="427">
        <v>4</v>
      </c>
      <c r="AS163" s="427"/>
      <c r="AT163" s="427"/>
      <c r="AU163" s="427"/>
      <c r="AV163" s="427"/>
      <c r="AW163" s="427"/>
      <c r="AX163" s="427"/>
    </row>
    <row r="164" spans="1:50" s="16" customFormat="1" ht="12.75">
      <c r="A164" s="430" t="s">
        <v>126</v>
      </c>
      <c r="B164" s="431"/>
      <c r="C164" s="431"/>
      <c r="D164" s="431"/>
      <c r="E164" s="431"/>
      <c r="F164" s="431"/>
      <c r="G164" s="431"/>
      <c r="H164" s="431"/>
      <c r="I164" s="431"/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1"/>
      <c r="U164" s="431"/>
      <c r="V164" s="431"/>
      <c r="W164" s="431"/>
      <c r="X164" s="431"/>
      <c r="Y164" s="431"/>
      <c r="Z164" s="431"/>
      <c r="AA164" s="431"/>
      <c r="AB164" s="431"/>
      <c r="AC164" s="431"/>
      <c r="AD164" s="431"/>
      <c r="AE164" s="431"/>
      <c r="AF164" s="431"/>
      <c r="AG164" s="278"/>
      <c r="AH164" s="279"/>
      <c r="AI164" s="279"/>
      <c r="AJ164" s="279"/>
      <c r="AK164" s="483">
        <v>0</v>
      </c>
      <c r="AL164" s="483"/>
      <c r="AM164" s="483"/>
      <c r="AN164" s="483"/>
      <c r="AO164" s="483"/>
      <c r="AP164" s="483"/>
      <c r="AQ164" s="483"/>
      <c r="AR164" s="483">
        <v>0</v>
      </c>
      <c r="AS164" s="483"/>
      <c r="AT164" s="483"/>
      <c r="AU164" s="483"/>
      <c r="AV164" s="483"/>
      <c r="AW164" s="483"/>
      <c r="AX164" s="484"/>
    </row>
    <row r="165" spans="1:50" s="16" customFormat="1" ht="12.75">
      <c r="A165" s="430" t="s">
        <v>129</v>
      </c>
      <c r="B165" s="431"/>
      <c r="C165" s="431"/>
      <c r="D165" s="431"/>
      <c r="E165" s="431"/>
      <c r="F165" s="431"/>
      <c r="G165" s="431"/>
      <c r="H165" s="431"/>
      <c r="I165" s="431"/>
      <c r="J165" s="431"/>
      <c r="K165" s="431"/>
      <c r="L165" s="431"/>
      <c r="M165" s="431"/>
      <c r="N165" s="431"/>
      <c r="O165" s="431"/>
      <c r="P165" s="431"/>
      <c r="Q165" s="431"/>
      <c r="R165" s="431"/>
      <c r="S165" s="431"/>
      <c r="T165" s="431"/>
      <c r="U165" s="431"/>
      <c r="V165" s="431"/>
      <c r="W165" s="431"/>
      <c r="X165" s="431"/>
      <c r="Y165" s="431"/>
      <c r="Z165" s="431"/>
      <c r="AA165" s="431"/>
      <c r="AB165" s="431"/>
      <c r="AC165" s="431"/>
      <c r="AD165" s="431"/>
      <c r="AE165" s="431"/>
      <c r="AF165" s="432"/>
      <c r="AG165" s="289"/>
      <c r="AH165" s="290"/>
      <c r="AI165" s="290"/>
      <c r="AJ165" s="290"/>
      <c r="AK165" s="360"/>
      <c r="AL165" s="360"/>
      <c r="AM165" s="360"/>
      <c r="AN165" s="360"/>
      <c r="AO165" s="360"/>
      <c r="AP165" s="360"/>
      <c r="AQ165" s="360"/>
      <c r="AR165" s="360"/>
      <c r="AS165" s="360"/>
      <c r="AT165" s="360"/>
      <c r="AU165" s="360"/>
      <c r="AV165" s="360"/>
      <c r="AW165" s="360"/>
      <c r="AX165" s="485"/>
    </row>
    <row r="166" spans="1:50" s="16" customFormat="1" ht="12.75">
      <c r="A166" s="323" t="s">
        <v>130</v>
      </c>
      <c r="B166" s="428"/>
      <c r="C166" s="428"/>
      <c r="D166" s="428"/>
      <c r="E166" s="428"/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8"/>
      <c r="X166" s="428"/>
      <c r="Y166" s="428"/>
      <c r="Z166" s="428"/>
      <c r="AA166" s="428"/>
      <c r="AB166" s="428"/>
      <c r="AC166" s="428"/>
      <c r="AD166" s="428"/>
      <c r="AE166" s="428"/>
      <c r="AF166" s="429"/>
      <c r="AG166" s="284"/>
      <c r="AH166" s="285"/>
      <c r="AI166" s="285"/>
      <c r="AJ166" s="285"/>
      <c r="AK166" s="488"/>
      <c r="AL166" s="488"/>
      <c r="AM166" s="488"/>
      <c r="AN166" s="488"/>
      <c r="AO166" s="488"/>
      <c r="AP166" s="488"/>
      <c r="AQ166" s="488"/>
      <c r="AR166" s="488"/>
      <c r="AS166" s="488"/>
      <c r="AT166" s="488"/>
      <c r="AU166" s="488"/>
      <c r="AV166" s="488"/>
      <c r="AW166" s="488"/>
      <c r="AX166" s="489"/>
    </row>
    <row r="167" spans="1:50" s="16" customFormat="1" ht="12.75">
      <c r="A167" s="430" t="s">
        <v>127</v>
      </c>
      <c r="B167" s="431"/>
      <c r="C167" s="431"/>
      <c r="D167" s="431"/>
      <c r="E167" s="431"/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1"/>
      <c r="AD167" s="431"/>
      <c r="AE167" s="431"/>
      <c r="AF167" s="431"/>
      <c r="AG167" s="289"/>
      <c r="AH167" s="290"/>
      <c r="AI167" s="290"/>
      <c r="AJ167" s="290"/>
      <c r="AK167" s="360">
        <v>0</v>
      </c>
      <c r="AL167" s="360"/>
      <c r="AM167" s="360"/>
      <c r="AN167" s="360"/>
      <c r="AO167" s="360"/>
      <c r="AP167" s="360"/>
      <c r="AQ167" s="360"/>
      <c r="AR167" s="360">
        <v>0</v>
      </c>
      <c r="AS167" s="360"/>
      <c r="AT167" s="360"/>
      <c r="AU167" s="360"/>
      <c r="AV167" s="360"/>
      <c r="AW167" s="360"/>
      <c r="AX167" s="485"/>
    </row>
    <row r="168" spans="1:50" s="16" customFormat="1" ht="12.75">
      <c r="A168" s="430" t="s">
        <v>857</v>
      </c>
      <c r="B168" s="431"/>
      <c r="C168" s="431"/>
      <c r="D168" s="431"/>
      <c r="E168" s="431"/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1"/>
      <c r="T168" s="431"/>
      <c r="U168" s="431"/>
      <c r="V168" s="431"/>
      <c r="W168" s="431"/>
      <c r="X168" s="431"/>
      <c r="Y168" s="431"/>
      <c r="Z168" s="431"/>
      <c r="AA168" s="431"/>
      <c r="AB168" s="431"/>
      <c r="AC168" s="431"/>
      <c r="AD168" s="431"/>
      <c r="AE168" s="431"/>
      <c r="AF168" s="432"/>
      <c r="AG168" s="289"/>
      <c r="AH168" s="290"/>
      <c r="AI168" s="290"/>
      <c r="AJ168" s="290"/>
      <c r="AK168" s="360"/>
      <c r="AL168" s="360"/>
      <c r="AM168" s="360"/>
      <c r="AN168" s="360"/>
      <c r="AO168" s="360"/>
      <c r="AP168" s="360"/>
      <c r="AQ168" s="360"/>
      <c r="AR168" s="360"/>
      <c r="AS168" s="360"/>
      <c r="AT168" s="360"/>
      <c r="AU168" s="360"/>
      <c r="AV168" s="360"/>
      <c r="AW168" s="360"/>
      <c r="AX168" s="485"/>
    </row>
    <row r="169" spans="1:50" s="16" customFormat="1" ht="13.5" thickBot="1">
      <c r="A169" s="323" t="s">
        <v>128</v>
      </c>
      <c r="B169" s="428"/>
      <c r="C169" s="428"/>
      <c r="D169" s="428"/>
      <c r="E169" s="428"/>
      <c r="F169" s="428"/>
      <c r="G169" s="428"/>
      <c r="H169" s="428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  <c r="S169" s="428"/>
      <c r="T169" s="428"/>
      <c r="U169" s="428"/>
      <c r="V169" s="428"/>
      <c r="W169" s="428"/>
      <c r="X169" s="428"/>
      <c r="Y169" s="428"/>
      <c r="Z169" s="428"/>
      <c r="AA169" s="428"/>
      <c r="AB169" s="428"/>
      <c r="AC169" s="428"/>
      <c r="AD169" s="428"/>
      <c r="AE169" s="428"/>
      <c r="AF169" s="429"/>
      <c r="AG169" s="347"/>
      <c r="AH169" s="348"/>
      <c r="AI169" s="348"/>
      <c r="AJ169" s="348"/>
      <c r="AK169" s="486"/>
      <c r="AL169" s="486"/>
      <c r="AM169" s="486"/>
      <c r="AN169" s="486"/>
      <c r="AO169" s="486"/>
      <c r="AP169" s="486"/>
      <c r="AQ169" s="486"/>
      <c r="AR169" s="486"/>
      <c r="AS169" s="486"/>
      <c r="AT169" s="486"/>
      <c r="AU169" s="486"/>
      <c r="AV169" s="486"/>
      <c r="AW169" s="486"/>
      <c r="AX169" s="487"/>
    </row>
    <row r="170" ht="11.25">
      <c r="AX170" s="20" t="s">
        <v>28</v>
      </c>
    </row>
    <row r="171" spans="1:50" s="17" customFormat="1" ht="15">
      <c r="A171" s="269" t="s">
        <v>133</v>
      </c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  <c r="AL171" s="269"/>
      <c r="AM171" s="269"/>
      <c r="AN171" s="269"/>
      <c r="AO171" s="269"/>
      <c r="AP171" s="269"/>
      <c r="AQ171" s="269"/>
      <c r="AR171" s="269"/>
      <c r="AS171" s="269"/>
      <c r="AT171" s="269"/>
      <c r="AU171" s="269"/>
      <c r="AV171" s="269"/>
      <c r="AW171" s="269"/>
      <c r="AX171" s="269"/>
    </row>
    <row r="172" spans="1:50" s="19" customFormat="1" ht="4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5" s="14" customFormat="1" ht="12.75">
      <c r="A173" s="274" t="s">
        <v>60</v>
      </c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 t="s">
        <v>40</v>
      </c>
      <c r="X173" s="274"/>
      <c r="Y173" s="274"/>
      <c r="Z173" s="274"/>
      <c r="AA173" s="274"/>
      <c r="AB173" s="274"/>
      <c r="AC173" s="274"/>
      <c r="AD173" s="274"/>
      <c r="AE173" s="274"/>
      <c r="AF173" s="274"/>
      <c r="AG173" s="274"/>
      <c r="AH173" s="274"/>
      <c r="AI173" s="274"/>
      <c r="AJ173" s="274"/>
      <c r="AK173" s="274" t="s">
        <v>41</v>
      </c>
      <c r="AL173" s="274"/>
      <c r="AM173" s="274"/>
      <c r="AN173" s="274"/>
      <c r="AO173" s="274"/>
      <c r="AP173" s="274"/>
      <c r="AQ173" s="274"/>
      <c r="AR173" s="274"/>
      <c r="AS173" s="274"/>
      <c r="AT173" s="274"/>
      <c r="AU173" s="274"/>
      <c r="AV173" s="274"/>
      <c r="AW173" s="274"/>
      <c r="AX173" s="274"/>
      <c r="BC173"/>
    </row>
    <row r="174" spans="1:55" s="14" customFormat="1" ht="12.75">
      <c r="A174" s="359" t="s">
        <v>62</v>
      </c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 t="s">
        <v>61</v>
      </c>
      <c r="T174" s="359"/>
      <c r="U174" s="359"/>
      <c r="V174" s="359"/>
      <c r="W174" s="359" t="s">
        <v>134</v>
      </c>
      <c r="X174" s="359"/>
      <c r="Y174" s="359"/>
      <c r="Z174" s="359"/>
      <c r="AA174" s="359"/>
      <c r="AB174" s="359"/>
      <c r="AC174" s="359"/>
      <c r="AD174" s="359" t="s">
        <v>135</v>
      </c>
      <c r="AE174" s="359"/>
      <c r="AF174" s="359"/>
      <c r="AG174" s="359"/>
      <c r="AH174" s="359"/>
      <c r="AI174" s="359"/>
      <c r="AJ174" s="359"/>
      <c r="AK174" s="359" t="s">
        <v>134</v>
      </c>
      <c r="AL174" s="359"/>
      <c r="AM174" s="359"/>
      <c r="AN174" s="359"/>
      <c r="AO174" s="359"/>
      <c r="AP174" s="359"/>
      <c r="AQ174" s="359"/>
      <c r="AR174" s="359" t="s">
        <v>135</v>
      </c>
      <c r="AS174" s="359"/>
      <c r="AT174" s="359"/>
      <c r="AU174" s="359"/>
      <c r="AV174" s="359"/>
      <c r="AW174" s="359"/>
      <c r="AX174" s="359"/>
      <c r="BC174"/>
    </row>
    <row r="175" spans="1:55" s="14" customFormat="1" ht="12.75">
      <c r="A175" s="276"/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 t="s">
        <v>114</v>
      </c>
      <c r="X175" s="276"/>
      <c r="Y175" s="276"/>
      <c r="Z175" s="276"/>
      <c r="AA175" s="276"/>
      <c r="AB175" s="276"/>
      <c r="AC175" s="276"/>
      <c r="AD175" s="276" t="s">
        <v>67</v>
      </c>
      <c r="AE175" s="276"/>
      <c r="AF175" s="276"/>
      <c r="AG175" s="276"/>
      <c r="AH175" s="276"/>
      <c r="AI175" s="276"/>
      <c r="AJ175" s="276"/>
      <c r="AK175" s="276" t="s">
        <v>114</v>
      </c>
      <c r="AL175" s="276"/>
      <c r="AM175" s="276"/>
      <c r="AN175" s="276"/>
      <c r="AO175" s="276"/>
      <c r="AP175" s="276"/>
      <c r="AQ175" s="276"/>
      <c r="AR175" s="276" t="s">
        <v>67</v>
      </c>
      <c r="AS175" s="276"/>
      <c r="AT175" s="276"/>
      <c r="AU175" s="276"/>
      <c r="AV175" s="276"/>
      <c r="AW175" s="276"/>
      <c r="AX175" s="276"/>
      <c r="BC175"/>
    </row>
    <row r="176" spans="1:55" s="14" customFormat="1" ht="13.5" thickBot="1">
      <c r="A176" s="274">
        <v>1</v>
      </c>
      <c r="B176" s="274"/>
      <c r="C176" s="274"/>
      <c r="D176" s="274"/>
      <c r="E176" s="274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5">
        <v>2</v>
      </c>
      <c r="T176" s="275"/>
      <c r="U176" s="275"/>
      <c r="V176" s="275"/>
      <c r="W176" s="275">
        <v>3</v>
      </c>
      <c r="X176" s="275"/>
      <c r="Y176" s="275"/>
      <c r="Z176" s="275"/>
      <c r="AA176" s="275"/>
      <c r="AB176" s="275"/>
      <c r="AC176" s="275"/>
      <c r="AD176" s="275">
        <v>4</v>
      </c>
      <c r="AE176" s="275"/>
      <c r="AF176" s="275"/>
      <c r="AG176" s="275"/>
      <c r="AH176" s="275"/>
      <c r="AI176" s="275"/>
      <c r="AJ176" s="275"/>
      <c r="AK176" s="275">
        <v>5</v>
      </c>
      <c r="AL176" s="275"/>
      <c r="AM176" s="275"/>
      <c r="AN176" s="275"/>
      <c r="AO176" s="275"/>
      <c r="AP176" s="275"/>
      <c r="AQ176" s="275"/>
      <c r="AR176" s="275">
        <v>6</v>
      </c>
      <c r="AS176" s="275"/>
      <c r="AT176" s="275"/>
      <c r="AU176" s="275"/>
      <c r="AV176" s="275"/>
      <c r="AW176" s="275"/>
      <c r="AX176" s="275"/>
      <c r="BC176"/>
    </row>
    <row r="177" spans="1:55" s="3" customFormat="1" ht="12.75">
      <c r="A177" s="351" t="s">
        <v>136</v>
      </c>
      <c r="B177" s="351"/>
      <c r="C177" s="351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2"/>
      <c r="S177" s="278"/>
      <c r="T177" s="279"/>
      <c r="U177" s="279"/>
      <c r="V177" s="279"/>
      <c r="W177" s="247">
        <v>0</v>
      </c>
      <c r="X177" s="248"/>
      <c r="Y177" s="248"/>
      <c r="Z177" s="248"/>
      <c r="AA177" s="248"/>
      <c r="AB177" s="248"/>
      <c r="AC177" s="253"/>
      <c r="AD177" s="247">
        <v>0</v>
      </c>
      <c r="AE177" s="248"/>
      <c r="AF177" s="248"/>
      <c r="AG177" s="248"/>
      <c r="AH177" s="248"/>
      <c r="AI177" s="248"/>
      <c r="AJ177" s="253"/>
      <c r="AK177" s="247">
        <v>0</v>
      </c>
      <c r="AL177" s="248"/>
      <c r="AM177" s="248"/>
      <c r="AN177" s="248"/>
      <c r="AO177" s="248"/>
      <c r="AP177" s="248"/>
      <c r="AQ177" s="253"/>
      <c r="AR177" s="247">
        <v>0</v>
      </c>
      <c r="AS177" s="248"/>
      <c r="AT177" s="248"/>
      <c r="AU177" s="248"/>
      <c r="AV177" s="248"/>
      <c r="AW177" s="248"/>
      <c r="AX177" s="253"/>
      <c r="AY177" s="137"/>
      <c r="AZ177" s="138"/>
      <c r="BA177" s="138"/>
      <c r="BB177" s="138"/>
      <c r="BC177"/>
    </row>
    <row r="178" spans="1:55" s="3" customFormat="1" ht="12.75">
      <c r="A178" s="349" t="s">
        <v>137</v>
      </c>
      <c r="B178" s="349"/>
      <c r="C178" s="349"/>
      <c r="D178" s="349"/>
      <c r="E178" s="349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350"/>
      <c r="S178" s="289"/>
      <c r="T178" s="290"/>
      <c r="U178" s="290"/>
      <c r="V178" s="290"/>
      <c r="W178" s="342"/>
      <c r="X178" s="343"/>
      <c r="Y178" s="343"/>
      <c r="Z178" s="343"/>
      <c r="AA178" s="343"/>
      <c r="AB178" s="343"/>
      <c r="AC178" s="344"/>
      <c r="AD178" s="342"/>
      <c r="AE178" s="343"/>
      <c r="AF178" s="343"/>
      <c r="AG178" s="343"/>
      <c r="AH178" s="343"/>
      <c r="AI178" s="343"/>
      <c r="AJ178" s="344"/>
      <c r="AK178" s="342"/>
      <c r="AL178" s="343"/>
      <c r="AM178" s="343"/>
      <c r="AN178" s="343"/>
      <c r="AO178" s="343"/>
      <c r="AP178" s="343"/>
      <c r="AQ178" s="344"/>
      <c r="AR178" s="342"/>
      <c r="AS178" s="343"/>
      <c r="AT178" s="343"/>
      <c r="AU178" s="343"/>
      <c r="AV178" s="343"/>
      <c r="AW178" s="343"/>
      <c r="AX178" s="344"/>
      <c r="BC178"/>
    </row>
    <row r="179" spans="1:55" s="3" customFormat="1" ht="12.75">
      <c r="A179" s="363" t="s">
        <v>13</v>
      </c>
      <c r="B179" s="363"/>
      <c r="C179" s="363"/>
      <c r="D179" s="363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4"/>
      <c r="S179" s="289" t="s">
        <v>228</v>
      </c>
      <c r="T179" s="290"/>
      <c r="U179" s="290"/>
      <c r="V179" s="290"/>
      <c r="W179" s="250"/>
      <c r="X179" s="251"/>
      <c r="Y179" s="251"/>
      <c r="Z179" s="251"/>
      <c r="AA179" s="251"/>
      <c r="AB179" s="251"/>
      <c r="AC179" s="254"/>
      <c r="AD179" s="250"/>
      <c r="AE179" s="251"/>
      <c r="AF179" s="251"/>
      <c r="AG179" s="251"/>
      <c r="AH179" s="251"/>
      <c r="AI179" s="251"/>
      <c r="AJ179" s="254"/>
      <c r="AK179" s="250"/>
      <c r="AL179" s="251"/>
      <c r="AM179" s="251"/>
      <c r="AN179" s="251"/>
      <c r="AO179" s="251"/>
      <c r="AP179" s="251"/>
      <c r="AQ179" s="254"/>
      <c r="AR179" s="250"/>
      <c r="AS179" s="251"/>
      <c r="AT179" s="251"/>
      <c r="AU179" s="251"/>
      <c r="AV179" s="251"/>
      <c r="AW179" s="251"/>
      <c r="AX179" s="254"/>
      <c r="BC179"/>
    </row>
    <row r="180" spans="1:55" s="3" customFormat="1" ht="12.75">
      <c r="A180" s="365" t="s">
        <v>145</v>
      </c>
      <c r="B180" s="365"/>
      <c r="C180" s="365"/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6"/>
      <c r="S180" s="280"/>
      <c r="T180" s="281"/>
      <c r="U180" s="281"/>
      <c r="V180" s="281"/>
      <c r="W180" s="339">
        <v>0</v>
      </c>
      <c r="X180" s="340"/>
      <c r="Y180" s="340"/>
      <c r="Z180" s="340"/>
      <c r="AA180" s="340"/>
      <c r="AB180" s="340"/>
      <c r="AC180" s="341"/>
      <c r="AD180" s="339">
        <v>0</v>
      </c>
      <c r="AE180" s="340"/>
      <c r="AF180" s="340"/>
      <c r="AG180" s="340"/>
      <c r="AH180" s="340"/>
      <c r="AI180" s="340"/>
      <c r="AJ180" s="341"/>
      <c r="AK180" s="339">
        <v>0</v>
      </c>
      <c r="AL180" s="340"/>
      <c r="AM180" s="340"/>
      <c r="AN180" s="340"/>
      <c r="AO180" s="340"/>
      <c r="AP180" s="340"/>
      <c r="AQ180" s="341"/>
      <c r="AR180" s="339">
        <v>0</v>
      </c>
      <c r="AS180" s="340"/>
      <c r="AT180" s="340"/>
      <c r="AU180" s="340"/>
      <c r="AV180" s="340"/>
      <c r="AW180" s="340"/>
      <c r="AX180" s="341"/>
      <c r="AY180" s="137"/>
      <c r="AZ180" s="138"/>
      <c r="BA180" s="138"/>
      <c r="BB180" s="138"/>
      <c r="BC180"/>
    </row>
    <row r="181" spans="1:55" s="3" customFormat="1" ht="12.75">
      <c r="A181" s="367" t="s">
        <v>146</v>
      </c>
      <c r="B181" s="367"/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8"/>
      <c r="S181" s="284" t="s">
        <v>229</v>
      </c>
      <c r="T181" s="285"/>
      <c r="U181" s="285"/>
      <c r="V181" s="285"/>
      <c r="W181" s="250"/>
      <c r="X181" s="251"/>
      <c r="Y181" s="251"/>
      <c r="Z181" s="251"/>
      <c r="AA181" s="251"/>
      <c r="AB181" s="251"/>
      <c r="AC181" s="254"/>
      <c r="AD181" s="250"/>
      <c r="AE181" s="251"/>
      <c r="AF181" s="251"/>
      <c r="AG181" s="251"/>
      <c r="AH181" s="251"/>
      <c r="AI181" s="251"/>
      <c r="AJ181" s="254"/>
      <c r="AK181" s="250"/>
      <c r="AL181" s="251"/>
      <c r="AM181" s="251"/>
      <c r="AN181" s="251"/>
      <c r="AO181" s="251"/>
      <c r="AP181" s="251"/>
      <c r="AQ181" s="254"/>
      <c r="AR181" s="250"/>
      <c r="AS181" s="251"/>
      <c r="AT181" s="251"/>
      <c r="AU181" s="251"/>
      <c r="AV181" s="251"/>
      <c r="AW181" s="251"/>
      <c r="AX181" s="254"/>
      <c r="BC181"/>
    </row>
    <row r="182" spans="1:55" s="3" customFormat="1" ht="12.75">
      <c r="A182" s="371" t="s">
        <v>138</v>
      </c>
      <c r="B182" s="349"/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50"/>
      <c r="S182" s="289"/>
      <c r="T182" s="290"/>
      <c r="U182" s="290"/>
      <c r="V182" s="290"/>
      <c r="W182" s="339">
        <v>0</v>
      </c>
      <c r="X182" s="340"/>
      <c r="Y182" s="340"/>
      <c r="Z182" s="340"/>
      <c r="AA182" s="340"/>
      <c r="AB182" s="340"/>
      <c r="AC182" s="341"/>
      <c r="AD182" s="339">
        <v>0</v>
      </c>
      <c r="AE182" s="340"/>
      <c r="AF182" s="340"/>
      <c r="AG182" s="340"/>
      <c r="AH182" s="340"/>
      <c r="AI182" s="340"/>
      <c r="AJ182" s="341"/>
      <c r="AK182" s="339">
        <v>0</v>
      </c>
      <c r="AL182" s="340"/>
      <c r="AM182" s="340"/>
      <c r="AN182" s="340"/>
      <c r="AO182" s="340"/>
      <c r="AP182" s="340"/>
      <c r="AQ182" s="341"/>
      <c r="AR182" s="339">
        <v>0</v>
      </c>
      <c r="AS182" s="340"/>
      <c r="AT182" s="340"/>
      <c r="AU182" s="340"/>
      <c r="AV182" s="340"/>
      <c r="AW182" s="340"/>
      <c r="AX182" s="341"/>
      <c r="AY182" s="137"/>
      <c r="AZ182" s="138"/>
      <c r="BA182" s="138"/>
      <c r="BB182" s="138"/>
      <c r="BC182"/>
    </row>
    <row r="183" spans="1:55" s="3" customFormat="1" ht="12.75">
      <c r="A183" s="349" t="s">
        <v>139</v>
      </c>
      <c r="B183" s="349"/>
      <c r="C183" s="349"/>
      <c r="D183" s="349"/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350"/>
      <c r="S183" s="289" t="s">
        <v>230</v>
      </c>
      <c r="T183" s="290"/>
      <c r="U183" s="290"/>
      <c r="V183" s="290"/>
      <c r="W183" s="250"/>
      <c r="X183" s="251"/>
      <c r="Y183" s="251"/>
      <c r="Z183" s="251"/>
      <c r="AA183" s="251"/>
      <c r="AB183" s="251"/>
      <c r="AC183" s="254"/>
      <c r="AD183" s="250"/>
      <c r="AE183" s="251"/>
      <c r="AF183" s="251"/>
      <c r="AG183" s="251"/>
      <c r="AH183" s="251"/>
      <c r="AI183" s="251"/>
      <c r="AJ183" s="254"/>
      <c r="AK183" s="250"/>
      <c r="AL183" s="251"/>
      <c r="AM183" s="251"/>
      <c r="AN183" s="251"/>
      <c r="AO183" s="251"/>
      <c r="AP183" s="251"/>
      <c r="AQ183" s="254"/>
      <c r="AR183" s="250"/>
      <c r="AS183" s="251"/>
      <c r="AT183" s="251"/>
      <c r="AU183" s="251"/>
      <c r="AV183" s="251"/>
      <c r="AW183" s="251"/>
      <c r="AX183" s="254"/>
      <c r="BC183"/>
    </row>
    <row r="184" spans="1:55" s="3" customFormat="1" ht="12.75">
      <c r="A184" s="351" t="s">
        <v>140</v>
      </c>
      <c r="B184" s="351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2"/>
      <c r="S184" s="280"/>
      <c r="T184" s="281"/>
      <c r="U184" s="281"/>
      <c r="V184" s="281"/>
      <c r="W184" s="339">
        <v>0</v>
      </c>
      <c r="X184" s="340"/>
      <c r="Y184" s="340"/>
      <c r="Z184" s="340"/>
      <c r="AA184" s="340"/>
      <c r="AB184" s="340"/>
      <c r="AC184" s="341"/>
      <c r="AD184" s="339">
        <v>0</v>
      </c>
      <c r="AE184" s="340"/>
      <c r="AF184" s="340"/>
      <c r="AG184" s="340"/>
      <c r="AH184" s="340"/>
      <c r="AI184" s="340"/>
      <c r="AJ184" s="341"/>
      <c r="AK184" s="339">
        <v>0</v>
      </c>
      <c r="AL184" s="340"/>
      <c r="AM184" s="340"/>
      <c r="AN184" s="340"/>
      <c r="AO184" s="340"/>
      <c r="AP184" s="340"/>
      <c r="AQ184" s="341"/>
      <c r="AR184" s="339">
        <v>0</v>
      </c>
      <c r="AS184" s="340"/>
      <c r="AT184" s="340"/>
      <c r="AU184" s="340"/>
      <c r="AV184" s="340"/>
      <c r="AW184" s="340"/>
      <c r="AX184" s="341"/>
      <c r="AY184" s="137"/>
      <c r="AZ184" s="138"/>
      <c r="BA184" s="138"/>
      <c r="BB184" s="138"/>
      <c r="BC184"/>
    </row>
    <row r="185" spans="1:55" s="3" customFormat="1" ht="12.75">
      <c r="A185" s="345" t="s">
        <v>141</v>
      </c>
      <c r="B185" s="345"/>
      <c r="C185" s="345"/>
      <c r="D185" s="345"/>
      <c r="E185" s="345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6"/>
      <c r="S185" s="284" t="s">
        <v>231</v>
      </c>
      <c r="T185" s="285"/>
      <c r="U185" s="285"/>
      <c r="V185" s="285"/>
      <c r="W185" s="250"/>
      <c r="X185" s="251"/>
      <c r="Y185" s="251"/>
      <c r="Z185" s="251"/>
      <c r="AA185" s="251"/>
      <c r="AB185" s="251"/>
      <c r="AC185" s="254"/>
      <c r="AD185" s="250"/>
      <c r="AE185" s="251"/>
      <c r="AF185" s="251"/>
      <c r="AG185" s="251"/>
      <c r="AH185" s="251"/>
      <c r="AI185" s="251"/>
      <c r="AJ185" s="254"/>
      <c r="AK185" s="250"/>
      <c r="AL185" s="251"/>
      <c r="AM185" s="251"/>
      <c r="AN185" s="251"/>
      <c r="AO185" s="251"/>
      <c r="AP185" s="251"/>
      <c r="AQ185" s="254"/>
      <c r="AR185" s="250"/>
      <c r="AS185" s="251"/>
      <c r="AT185" s="251"/>
      <c r="AU185" s="251"/>
      <c r="AV185" s="251"/>
      <c r="AW185" s="251"/>
      <c r="AX185" s="254"/>
      <c r="BC185"/>
    </row>
    <row r="186" spans="1:55" s="3" customFormat="1" ht="12.75">
      <c r="A186" s="313" t="s">
        <v>142</v>
      </c>
      <c r="B186" s="313"/>
      <c r="C186" s="313"/>
      <c r="D186" s="313"/>
      <c r="E186" s="313"/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4"/>
      <c r="S186" s="280"/>
      <c r="T186" s="281"/>
      <c r="U186" s="281"/>
      <c r="V186" s="281"/>
      <c r="W186" s="339">
        <v>0</v>
      </c>
      <c r="X186" s="340"/>
      <c r="Y186" s="340"/>
      <c r="Z186" s="340"/>
      <c r="AA186" s="340"/>
      <c r="AB186" s="340"/>
      <c r="AC186" s="341"/>
      <c r="AD186" s="339">
        <v>0</v>
      </c>
      <c r="AE186" s="340"/>
      <c r="AF186" s="340"/>
      <c r="AG186" s="340"/>
      <c r="AH186" s="340"/>
      <c r="AI186" s="340"/>
      <c r="AJ186" s="341"/>
      <c r="AK186" s="339">
        <v>0</v>
      </c>
      <c r="AL186" s="340"/>
      <c r="AM186" s="340"/>
      <c r="AN186" s="340"/>
      <c r="AO186" s="340"/>
      <c r="AP186" s="340"/>
      <c r="AQ186" s="341"/>
      <c r="AR186" s="339">
        <v>0</v>
      </c>
      <c r="AS186" s="340"/>
      <c r="AT186" s="340"/>
      <c r="AU186" s="340"/>
      <c r="AV186" s="340"/>
      <c r="AW186" s="340"/>
      <c r="AX186" s="341"/>
      <c r="AY186" s="137"/>
      <c r="AZ186" s="138"/>
      <c r="BA186" s="138"/>
      <c r="BB186" s="138"/>
      <c r="BC186"/>
    </row>
    <row r="187" spans="1:55" s="3" customFormat="1" ht="12.75">
      <c r="A187" s="345" t="s">
        <v>143</v>
      </c>
      <c r="B187" s="345"/>
      <c r="C187" s="345"/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6"/>
      <c r="S187" s="284" t="s">
        <v>232</v>
      </c>
      <c r="T187" s="285"/>
      <c r="U187" s="285"/>
      <c r="V187" s="285"/>
      <c r="W187" s="250"/>
      <c r="X187" s="251"/>
      <c r="Y187" s="251"/>
      <c r="Z187" s="251"/>
      <c r="AA187" s="251"/>
      <c r="AB187" s="251"/>
      <c r="AC187" s="254"/>
      <c r="AD187" s="250"/>
      <c r="AE187" s="251"/>
      <c r="AF187" s="251"/>
      <c r="AG187" s="251"/>
      <c r="AH187" s="251"/>
      <c r="AI187" s="251"/>
      <c r="AJ187" s="254"/>
      <c r="AK187" s="250"/>
      <c r="AL187" s="251"/>
      <c r="AM187" s="251"/>
      <c r="AN187" s="251"/>
      <c r="AO187" s="251"/>
      <c r="AP187" s="251"/>
      <c r="AQ187" s="254"/>
      <c r="AR187" s="250"/>
      <c r="AS187" s="251"/>
      <c r="AT187" s="251"/>
      <c r="AU187" s="251"/>
      <c r="AV187" s="251"/>
      <c r="AW187" s="251"/>
      <c r="AX187" s="254"/>
      <c r="BC187"/>
    </row>
    <row r="188" spans="1:55" s="3" customFormat="1" ht="15" customHeight="1">
      <c r="A188" s="349" t="s">
        <v>42</v>
      </c>
      <c r="B188" s="349"/>
      <c r="C188" s="349"/>
      <c r="D188" s="349"/>
      <c r="E188" s="349"/>
      <c r="F188" s="349"/>
      <c r="G188" s="349"/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50"/>
      <c r="S188" s="289" t="s">
        <v>233</v>
      </c>
      <c r="T188" s="290"/>
      <c r="U188" s="290"/>
      <c r="V188" s="290"/>
      <c r="W188" s="360">
        <v>0</v>
      </c>
      <c r="X188" s="360"/>
      <c r="Y188" s="360"/>
      <c r="Z188" s="360"/>
      <c r="AA188" s="360"/>
      <c r="AB188" s="360"/>
      <c r="AC188" s="360"/>
      <c r="AD188" s="360">
        <v>0</v>
      </c>
      <c r="AE188" s="360"/>
      <c r="AF188" s="360"/>
      <c r="AG188" s="360"/>
      <c r="AH188" s="360"/>
      <c r="AI188" s="360"/>
      <c r="AJ188" s="360"/>
      <c r="AK188" s="360">
        <v>0</v>
      </c>
      <c r="AL188" s="360"/>
      <c r="AM188" s="360"/>
      <c r="AN188" s="360"/>
      <c r="AO188" s="360"/>
      <c r="AP188" s="360"/>
      <c r="AQ188" s="360"/>
      <c r="AR188" s="360">
        <v>0</v>
      </c>
      <c r="AS188" s="360"/>
      <c r="AT188" s="360"/>
      <c r="AU188" s="360"/>
      <c r="AV188" s="360"/>
      <c r="AW188" s="360"/>
      <c r="AX188" s="360"/>
      <c r="AY188" s="137"/>
      <c r="AZ188" s="138"/>
      <c r="BA188" s="138"/>
      <c r="BB188" s="138"/>
      <c r="BC188"/>
    </row>
    <row r="189" spans="1:55" s="3" customFormat="1" ht="15" customHeight="1">
      <c r="A189" s="369" t="s">
        <v>144</v>
      </c>
      <c r="B189" s="369"/>
      <c r="C189" s="369"/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9"/>
      <c r="P189" s="369"/>
      <c r="Q189" s="369"/>
      <c r="R189" s="370"/>
      <c r="S189" s="288" t="s">
        <v>234</v>
      </c>
      <c r="T189" s="273"/>
      <c r="U189" s="273"/>
      <c r="V189" s="273"/>
      <c r="W189" s="167">
        <v>0</v>
      </c>
      <c r="X189" s="167"/>
      <c r="Y189" s="167"/>
      <c r="Z189" s="167"/>
      <c r="AA189" s="167"/>
      <c r="AB189" s="167"/>
      <c r="AC189" s="167"/>
      <c r="AD189" s="167">
        <v>0</v>
      </c>
      <c r="AE189" s="167"/>
      <c r="AF189" s="167"/>
      <c r="AG189" s="167"/>
      <c r="AH189" s="167"/>
      <c r="AI189" s="167"/>
      <c r="AJ189" s="167"/>
      <c r="AK189" s="167">
        <v>0</v>
      </c>
      <c r="AL189" s="167"/>
      <c r="AM189" s="167"/>
      <c r="AN189" s="167"/>
      <c r="AO189" s="167"/>
      <c r="AP189" s="167"/>
      <c r="AQ189" s="167"/>
      <c r="AR189" s="167">
        <v>0</v>
      </c>
      <c r="AS189" s="167"/>
      <c r="AT189" s="167"/>
      <c r="AU189" s="167"/>
      <c r="AV189" s="167"/>
      <c r="AW189" s="167"/>
      <c r="AX189" s="167"/>
      <c r="BC189"/>
    </row>
    <row r="190" spans="1:55" s="3" customFormat="1" ht="15" customHeight="1" thickBot="1">
      <c r="A190" s="349" t="s">
        <v>18</v>
      </c>
      <c r="B190" s="349"/>
      <c r="C190" s="349"/>
      <c r="D190" s="349"/>
      <c r="E190" s="349"/>
      <c r="F190" s="349"/>
      <c r="G190" s="349"/>
      <c r="H190" s="349"/>
      <c r="I190" s="349"/>
      <c r="J190" s="349"/>
      <c r="K190" s="349"/>
      <c r="L190" s="349"/>
      <c r="M190" s="349"/>
      <c r="N190" s="349"/>
      <c r="O190" s="349"/>
      <c r="P190" s="349"/>
      <c r="Q190" s="349"/>
      <c r="R190" s="350"/>
      <c r="S190" s="289" t="s">
        <v>235</v>
      </c>
      <c r="T190" s="290"/>
      <c r="U190" s="290"/>
      <c r="V190" s="290"/>
      <c r="W190" s="167">
        <v>0</v>
      </c>
      <c r="X190" s="167"/>
      <c r="Y190" s="167"/>
      <c r="Z190" s="167"/>
      <c r="AA190" s="167"/>
      <c r="AB190" s="167"/>
      <c r="AC190" s="167"/>
      <c r="AD190" s="167">
        <v>0</v>
      </c>
      <c r="AE190" s="167"/>
      <c r="AF190" s="167"/>
      <c r="AG190" s="167"/>
      <c r="AH190" s="167"/>
      <c r="AI190" s="167"/>
      <c r="AJ190" s="167"/>
      <c r="AK190" s="167">
        <v>0</v>
      </c>
      <c r="AL190" s="167"/>
      <c r="AM190" s="167"/>
      <c r="AN190" s="167"/>
      <c r="AO190" s="167"/>
      <c r="AP190" s="167"/>
      <c r="AQ190" s="167"/>
      <c r="AR190" s="167">
        <v>0</v>
      </c>
      <c r="AS190" s="167"/>
      <c r="AT190" s="167"/>
      <c r="AU190" s="167"/>
      <c r="AV190" s="167"/>
      <c r="AW190" s="167"/>
      <c r="AX190" s="167"/>
      <c r="AY190" s="137"/>
      <c r="AZ190" s="138"/>
      <c r="BA190" s="138"/>
      <c r="BB190" s="138"/>
      <c r="BC190"/>
    </row>
    <row r="191" spans="1:55" s="3" customFormat="1" ht="15" customHeight="1" thickBot="1">
      <c r="A191" s="355" t="s">
        <v>92</v>
      </c>
      <c r="B191" s="355"/>
      <c r="C191" s="355"/>
      <c r="D191" s="355"/>
      <c r="E191" s="355"/>
      <c r="F191" s="355"/>
      <c r="G191" s="355"/>
      <c r="H191" s="355"/>
      <c r="I191" s="355"/>
      <c r="J191" s="355"/>
      <c r="K191" s="355"/>
      <c r="L191" s="355"/>
      <c r="M191" s="355"/>
      <c r="N191" s="355"/>
      <c r="O191" s="355"/>
      <c r="P191" s="355"/>
      <c r="Q191" s="355"/>
      <c r="R191" s="356"/>
      <c r="S191" s="309" t="s">
        <v>236</v>
      </c>
      <c r="T191" s="310"/>
      <c r="U191" s="310"/>
      <c r="V191" s="310"/>
      <c r="W191" s="167">
        <v>0</v>
      </c>
      <c r="X191" s="167"/>
      <c r="Y191" s="167"/>
      <c r="Z191" s="167"/>
      <c r="AA191" s="167"/>
      <c r="AB191" s="167"/>
      <c r="AC191" s="167"/>
      <c r="AD191" s="167">
        <v>0</v>
      </c>
      <c r="AE191" s="167"/>
      <c r="AF191" s="167"/>
      <c r="AG191" s="167"/>
      <c r="AH191" s="167"/>
      <c r="AI191" s="167"/>
      <c r="AJ191" s="167"/>
      <c r="AK191" s="167">
        <v>0</v>
      </c>
      <c r="AL191" s="167"/>
      <c r="AM191" s="167"/>
      <c r="AN191" s="167"/>
      <c r="AO191" s="167"/>
      <c r="AP191" s="167"/>
      <c r="AQ191" s="167"/>
      <c r="AR191" s="167">
        <v>0</v>
      </c>
      <c r="AS191" s="167"/>
      <c r="AT191" s="167"/>
      <c r="AU191" s="167"/>
      <c r="AV191" s="167"/>
      <c r="AW191" s="167"/>
      <c r="AX191" s="167"/>
      <c r="BC191"/>
    </row>
    <row r="192" spans="1:55" s="3" customFormat="1" ht="12.75">
      <c r="A192" s="353" t="s">
        <v>147</v>
      </c>
      <c r="B192" s="353"/>
      <c r="C192" s="353"/>
      <c r="D192" s="353"/>
      <c r="E192" s="353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4"/>
      <c r="S192" s="289"/>
      <c r="T192" s="290"/>
      <c r="U192" s="290"/>
      <c r="V192" s="290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G192" s="361"/>
      <c r="AH192" s="361"/>
      <c r="AI192" s="361"/>
      <c r="AJ192" s="361"/>
      <c r="AK192" s="361"/>
      <c r="AL192" s="361"/>
      <c r="AM192" s="361"/>
      <c r="AN192" s="361"/>
      <c r="AO192" s="361"/>
      <c r="AP192" s="361"/>
      <c r="AQ192" s="361"/>
      <c r="AR192" s="362"/>
      <c r="AS192" s="362"/>
      <c r="AT192" s="362"/>
      <c r="AU192" s="362"/>
      <c r="AV192" s="362"/>
      <c r="AW192" s="362"/>
      <c r="AX192" s="362"/>
      <c r="BC192"/>
    </row>
    <row r="193" spans="1:55" s="3" customFormat="1" ht="12.75">
      <c r="A193" s="372" t="s">
        <v>148</v>
      </c>
      <c r="B193" s="372"/>
      <c r="C193" s="372"/>
      <c r="D193" s="372"/>
      <c r="E193" s="372"/>
      <c r="F193" s="372"/>
      <c r="G193" s="372"/>
      <c r="H193" s="372"/>
      <c r="I193" s="372"/>
      <c r="J193" s="372"/>
      <c r="K193" s="372"/>
      <c r="L193" s="372"/>
      <c r="M193" s="372"/>
      <c r="N193" s="372"/>
      <c r="O193" s="372"/>
      <c r="P193" s="372"/>
      <c r="Q193" s="372"/>
      <c r="R193" s="373"/>
      <c r="S193" s="289"/>
      <c r="T193" s="290"/>
      <c r="U193" s="290"/>
      <c r="V193" s="290"/>
      <c r="W193" s="361"/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1"/>
      <c r="AI193" s="361"/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  <c r="AT193" s="361"/>
      <c r="AU193" s="361"/>
      <c r="AV193" s="361"/>
      <c r="AW193" s="361"/>
      <c r="AX193" s="361"/>
      <c r="BC193"/>
    </row>
    <row r="194" spans="1:55" s="3" customFormat="1" ht="12.75">
      <c r="A194" s="372" t="s">
        <v>149</v>
      </c>
      <c r="B194" s="372"/>
      <c r="C194" s="372"/>
      <c r="D194" s="372"/>
      <c r="E194" s="372"/>
      <c r="F194" s="372"/>
      <c r="G194" s="372"/>
      <c r="H194" s="372"/>
      <c r="I194" s="372"/>
      <c r="J194" s="372"/>
      <c r="K194" s="372"/>
      <c r="L194" s="372"/>
      <c r="M194" s="372"/>
      <c r="N194" s="372"/>
      <c r="O194" s="372"/>
      <c r="P194" s="372"/>
      <c r="Q194" s="372"/>
      <c r="R194" s="373"/>
      <c r="S194" s="289"/>
      <c r="T194" s="290"/>
      <c r="U194" s="290"/>
      <c r="V194" s="290"/>
      <c r="W194" s="361"/>
      <c r="X194" s="361"/>
      <c r="Y194" s="361"/>
      <c r="Z194" s="361"/>
      <c r="AA194" s="361"/>
      <c r="AB194" s="361"/>
      <c r="AC194" s="361"/>
      <c r="AD194" s="361"/>
      <c r="AE194" s="361"/>
      <c r="AF194" s="361"/>
      <c r="AG194" s="361"/>
      <c r="AH194" s="361"/>
      <c r="AI194" s="361"/>
      <c r="AJ194" s="361"/>
      <c r="AK194" s="361"/>
      <c r="AL194" s="361"/>
      <c r="AM194" s="361"/>
      <c r="AN194" s="361"/>
      <c r="AO194" s="361"/>
      <c r="AP194" s="361"/>
      <c r="AQ194" s="361"/>
      <c r="AR194" s="361"/>
      <c r="AS194" s="361"/>
      <c r="AT194" s="361"/>
      <c r="AU194" s="361"/>
      <c r="AV194" s="361"/>
      <c r="AW194" s="361"/>
      <c r="AX194" s="361"/>
      <c r="BC194"/>
    </row>
    <row r="195" spans="1:55" s="3" customFormat="1" ht="12.75">
      <c r="A195" s="349" t="s">
        <v>136</v>
      </c>
      <c r="B195" s="349"/>
      <c r="C195" s="349"/>
      <c r="D195" s="349"/>
      <c r="E195" s="349"/>
      <c r="F195" s="349"/>
      <c r="G195" s="349"/>
      <c r="H195" s="349"/>
      <c r="I195" s="349"/>
      <c r="J195" s="349"/>
      <c r="K195" s="349"/>
      <c r="L195" s="349"/>
      <c r="M195" s="349"/>
      <c r="N195" s="349"/>
      <c r="O195" s="349"/>
      <c r="P195" s="349"/>
      <c r="Q195" s="349"/>
      <c r="R195" s="350"/>
      <c r="S195" s="289"/>
      <c r="T195" s="290"/>
      <c r="U195" s="290"/>
      <c r="V195" s="290"/>
      <c r="W195" s="342">
        <v>0</v>
      </c>
      <c r="X195" s="343"/>
      <c r="Y195" s="343"/>
      <c r="Z195" s="343"/>
      <c r="AA195" s="343"/>
      <c r="AB195" s="343"/>
      <c r="AC195" s="344"/>
      <c r="AD195" s="342">
        <v>0</v>
      </c>
      <c r="AE195" s="343"/>
      <c r="AF195" s="343"/>
      <c r="AG195" s="343"/>
      <c r="AH195" s="343"/>
      <c r="AI195" s="343"/>
      <c r="AJ195" s="344"/>
      <c r="AK195" s="342">
        <v>0</v>
      </c>
      <c r="AL195" s="343"/>
      <c r="AM195" s="343"/>
      <c r="AN195" s="343"/>
      <c r="AO195" s="343"/>
      <c r="AP195" s="343"/>
      <c r="AQ195" s="344"/>
      <c r="AR195" s="342">
        <v>0</v>
      </c>
      <c r="AS195" s="343"/>
      <c r="AT195" s="343"/>
      <c r="AU195" s="343"/>
      <c r="AV195" s="343"/>
      <c r="AW195" s="343"/>
      <c r="AX195" s="344"/>
      <c r="BC195"/>
    </row>
    <row r="196" spans="1:55" s="3" customFormat="1" ht="12.75">
      <c r="A196" s="349" t="s">
        <v>137</v>
      </c>
      <c r="B196" s="349"/>
      <c r="C196" s="349"/>
      <c r="D196" s="349"/>
      <c r="E196" s="349"/>
      <c r="F196" s="349"/>
      <c r="G196" s="349"/>
      <c r="H196" s="349"/>
      <c r="I196" s="349"/>
      <c r="J196" s="349"/>
      <c r="K196" s="349"/>
      <c r="L196" s="349"/>
      <c r="M196" s="349"/>
      <c r="N196" s="349"/>
      <c r="O196" s="349"/>
      <c r="P196" s="349"/>
      <c r="Q196" s="349"/>
      <c r="R196" s="350"/>
      <c r="S196" s="289"/>
      <c r="T196" s="290"/>
      <c r="U196" s="290"/>
      <c r="V196" s="290"/>
      <c r="W196" s="342"/>
      <c r="X196" s="343"/>
      <c r="Y196" s="343"/>
      <c r="Z196" s="343"/>
      <c r="AA196" s="343"/>
      <c r="AB196" s="343"/>
      <c r="AC196" s="344"/>
      <c r="AD196" s="342"/>
      <c r="AE196" s="343"/>
      <c r="AF196" s="343"/>
      <c r="AG196" s="343"/>
      <c r="AH196" s="343"/>
      <c r="AI196" s="343"/>
      <c r="AJ196" s="344"/>
      <c r="AK196" s="342"/>
      <c r="AL196" s="343"/>
      <c r="AM196" s="343"/>
      <c r="AN196" s="343"/>
      <c r="AO196" s="343"/>
      <c r="AP196" s="343"/>
      <c r="AQ196" s="344"/>
      <c r="AR196" s="342"/>
      <c r="AS196" s="343"/>
      <c r="AT196" s="343"/>
      <c r="AU196" s="343"/>
      <c r="AV196" s="343"/>
      <c r="AW196" s="343"/>
      <c r="AX196" s="344"/>
      <c r="BC196"/>
    </row>
    <row r="197" spans="1:55" s="3" customFormat="1" ht="12.75">
      <c r="A197" s="349" t="s">
        <v>13</v>
      </c>
      <c r="B197" s="349"/>
      <c r="C197" s="349"/>
      <c r="D197" s="349"/>
      <c r="E197" s="349"/>
      <c r="F197" s="349"/>
      <c r="G197" s="349"/>
      <c r="H197" s="349"/>
      <c r="I197" s="349"/>
      <c r="J197" s="349"/>
      <c r="K197" s="349"/>
      <c r="L197" s="349"/>
      <c r="M197" s="349"/>
      <c r="N197" s="349"/>
      <c r="O197" s="349"/>
      <c r="P197" s="349"/>
      <c r="Q197" s="349"/>
      <c r="R197" s="350"/>
      <c r="S197" s="289" t="s">
        <v>237</v>
      </c>
      <c r="T197" s="290"/>
      <c r="U197" s="290"/>
      <c r="V197" s="290"/>
      <c r="W197" s="250"/>
      <c r="X197" s="251"/>
      <c r="Y197" s="251"/>
      <c r="Z197" s="251"/>
      <c r="AA197" s="251"/>
      <c r="AB197" s="251"/>
      <c r="AC197" s="254"/>
      <c r="AD197" s="250"/>
      <c r="AE197" s="251"/>
      <c r="AF197" s="251"/>
      <c r="AG197" s="251"/>
      <c r="AH197" s="251"/>
      <c r="AI197" s="251"/>
      <c r="AJ197" s="254"/>
      <c r="AK197" s="250"/>
      <c r="AL197" s="251"/>
      <c r="AM197" s="251"/>
      <c r="AN197" s="251"/>
      <c r="AO197" s="251"/>
      <c r="AP197" s="251"/>
      <c r="AQ197" s="254"/>
      <c r="AR197" s="250"/>
      <c r="AS197" s="251"/>
      <c r="AT197" s="251"/>
      <c r="AU197" s="251"/>
      <c r="AV197" s="251"/>
      <c r="AW197" s="251"/>
      <c r="AX197" s="254"/>
      <c r="BC197"/>
    </row>
    <row r="198" spans="1:55" s="3" customFormat="1" ht="12.75">
      <c r="A198" s="358" t="s">
        <v>145</v>
      </c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4"/>
      <c r="S198" s="280"/>
      <c r="T198" s="281"/>
      <c r="U198" s="281"/>
      <c r="V198" s="281"/>
      <c r="W198" s="339">
        <v>0</v>
      </c>
      <c r="X198" s="340"/>
      <c r="Y198" s="340"/>
      <c r="Z198" s="340"/>
      <c r="AA198" s="340"/>
      <c r="AB198" s="340"/>
      <c r="AC198" s="341"/>
      <c r="AD198" s="339">
        <v>0</v>
      </c>
      <c r="AE198" s="340"/>
      <c r="AF198" s="340"/>
      <c r="AG198" s="340"/>
      <c r="AH198" s="340"/>
      <c r="AI198" s="340"/>
      <c r="AJ198" s="341"/>
      <c r="AK198" s="339">
        <v>0</v>
      </c>
      <c r="AL198" s="340"/>
      <c r="AM198" s="340"/>
      <c r="AN198" s="340"/>
      <c r="AO198" s="340"/>
      <c r="AP198" s="340"/>
      <c r="AQ198" s="341"/>
      <c r="AR198" s="339">
        <v>0</v>
      </c>
      <c r="AS198" s="340"/>
      <c r="AT198" s="340"/>
      <c r="AU198" s="340"/>
      <c r="AV198" s="340"/>
      <c r="AW198" s="340"/>
      <c r="AX198" s="341"/>
      <c r="BC198"/>
    </row>
    <row r="199" spans="1:55" s="3" customFormat="1" ht="12.75">
      <c r="A199" s="357" t="s">
        <v>146</v>
      </c>
      <c r="B199" s="345"/>
      <c r="C199" s="345"/>
      <c r="D199" s="345"/>
      <c r="E199" s="345"/>
      <c r="F199" s="345"/>
      <c r="G199" s="345"/>
      <c r="H199" s="345"/>
      <c r="I199" s="345"/>
      <c r="J199" s="345"/>
      <c r="K199" s="345"/>
      <c r="L199" s="345"/>
      <c r="M199" s="345"/>
      <c r="N199" s="345"/>
      <c r="O199" s="345"/>
      <c r="P199" s="345"/>
      <c r="Q199" s="345"/>
      <c r="R199" s="346"/>
      <c r="S199" s="284" t="s">
        <v>238</v>
      </c>
      <c r="T199" s="285"/>
      <c r="U199" s="285"/>
      <c r="V199" s="285"/>
      <c r="W199" s="250"/>
      <c r="X199" s="251"/>
      <c r="Y199" s="251"/>
      <c r="Z199" s="251"/>
      <c r="AA199" s="251"/>
      <c r="AB199" s="251"/>
      <c r="AC199" s="254"/>
      <c r="AD199" s="250"/>
      <c r="AE199" s="251"/>
      <c r="AF199" s="251"/>
      <c r="AG199" s="251"/>
      <c r="AH199" s="251"/>
      <c r="AI199" s="251"/>
      <c r="AJ199" s="254"/>
      <c r="AK199" s="250"/>
      <c r="AL199" s="251"/>
      <c r="AM199" s="251"/>
      <c r="AN199" s="251"/>
      <c r="AO199" s="251"/>
      <c r="AP199" s="251"/>
      <c r="AQ199" s="254"/>
      <c r="AR199" s="250"/>
      <c r="AS199" s="251"/>
      <c r="AT199" s="251"/>
      <c r="AU199" s="251"/>
      <c r="AV199" s="251"/>
      <c r="AW199" s="251"/>
      <c r="AX199" s="254"/>
      <c r="BC199"/>
    </row>
    <row r="200" spans="1:55" s="3" customFormat="1" ht="12.75">
      <c r="A200" s="349" t="s">
        <v>159</v>
      </c>
      <c r="B200" s="349"/>
      <c r="C200" s="349"/>
      <c r="D200" s="349"/>
      <c r="E200" s="349"/>
      <c r="F200" s="349"/>
      <c r="G200" s="349"/>
      <c r="H200" s="349"/>
      <c r="I200" s="349"/>
      <c r="J200" s="349"/>
      <c r="K200" s="349"/>
      <c r="L200" s="349"/>
      <c r="M200" s="349"/>
      <c r="N200" s="349"/>
      <c r="O200" s="349"/>
      <c r="P200" s="349"/>
      <c r="Q200" s="349"/>
      <c r="R200" s="350"/>
      <c r="S200" s="289"/>
      <c r="T200" s="290"/>
      <c r="U200" s="290"/>
      <c r="V200" s="290"/>
      <c r="W200" s="339">
        <v>0</v>
      </c>
      <c r="X200" s="340"/>
      <c r="Y200" s="340"/>
      <c r="Z200" s="340"/>
      <c r="AA200" s="340"/>
      <c r="AB200" s="340"/>
      <c r="AC200" s="341"/>
      <c r="AD200" s="339">
        <v>0</v>
      </c>
      <c r="AE200" s="340"/>
      <c r="AF200" s="340"/>
      <c r="AG200" s="340"/>
      <c r="AH200" s="340"/>
      <c r="AI200" s="340"/>
      <c r="AJ200" s="341"/>
      <c r="AK200" s="339">
        <v>0</v>
      </c>
      <c r="AL200" s="340"/>
      <c r="AM200" s="340"/>
      <c r="AN200" s="340"/>
      <c r="AO200" s="340"/>
      <c r="AP200" s="340"/>
      <c r="AQ200" s="341"/>
      <c r="AR200" s="339">
        <v>0</v>
      </c>
      <c r="AS200" s="340"/>
      <c r="AT200" s="340"/>
      <c r="AU200" s="340"/>
      <c r="AV200" s="340"/>
      <c r="AW200" s="340"/>
      <c r="AX200" s="341"/>
      <c r="BC200"/>
    </row>
    <row r="201" spans="1:55" s="3" customFormat="1" ht="12.75">
      <c r="A201" s="349" t="s">
        <v>160</v>
      </c>
      <c r="B201" s="349"/>
      <c r="C201" s="349"/>
      <c r="D201" s="349"/>
      <c r="E201" s="349"/>
      <c r="F201" s="349"/>
      <c r="G201" s="349"/>
      <c r="H201" s="349"/>
      <c r="I201" s="349"/>
      <c r="J201" s="349"/>
      <c r="K201" s="349"/>
      <c r="L201" s="349"/>
      <c r="M201" s="349"/>
      <c r="N201" s="349"/>
      <c r="O201" s="349"/>
      <c r="P201" s="349"/>
      <c r="Q201" s="349"/>
      <c r="R201" s="350"/>
      <c r="S201" s="289" t="s">
        <v>239</v>
      </c>
      <c r="T201" s="290"/>
      <c r="U201" s="290"/>
      <c r="V201" s="290"/>
      <c r="W201" s="250"/>
      <c r="X201" s="251"/>
      <c r="Y201" s="251"/>
      <c r="Z201" s="251"/>
      <c r="AA201" s="251"/>
      <c r="AB201" s="251"/>
      <c r="AC201" s="254"/>
      <c r="AD201" s="250"/>
      <c r="AE201" s="251"/>
      <c r="AF201" s="251"/>
      <c r="AG201" s="251"/>
      <c r="AH201" s="251"/>
      <c r="AI201" s="251"/>
      <c r="AJ201" s="254"/>
      <c r="AK201" s="250"/>
      <c r="AL201" s="251"/>
      <c r="AM201" s="251"/>
      <c r="AN201" s="251"/>
      <c r="AO201" s="251"/>
      <c r="AP201" s="251"/>
      <c r="AQ201" s="254"/>
      <c r="AR201" s="250"/>
      <c r="AS201" s="251"/>
      <c r="AT201" s="251"/>
      <c r="AU201" s="251"/>
      <c r="AV201" s="251"/>
      <c r="AW201" s="251"/>
      <c r="AX201" s="254"/>
      <c r="BC201"/>
    </row>
    <row r="202" spans="1:55" s="3" customFormat="1" ht="12.75">
      <c r="A202" s="351" t="s">
        <v>140</v>
      </c>
      <c r="B202" s="351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  <c r="R202" s="352"/>
      <c r="S202" s="280"/>
      <c r="T202" s="281"/>
      <c r="U202" s="281"/>
      <c r="V202" s="281"/>
      <c r="W202" s="339">
        <v>0</v>
      </c>
      <c r="X202" s="340"/>
      <c r="Y202" s="340"/>
      <c r="Z202" s="340"/>
      <c r="AA202" s="340"/>
      <c r="AB202" s="340"/>
      <c r="AC202" s="341"/>
      <c r="AD202" s="339">
        <v>0</v>
      </c>
      <c r="AE202" s="340"/>
      <c r="AF202" s="340"/>
      <c r="AG202" s="340"/>
      <c r="AH202" s="340"/>
      <c r="AI202" s="340"/>
      <c r="AJ202" s="341"/>
      <c r="AK202" s="339">
        <v>0</v>
      </c>
      <c r="AL202" s="340"/>
      <c r="AM202" s="340"/>
      <c r="AN202" s="340"/>
      <c r="AO202" s="340"/>
      <c r="AP202" s="340"/>
      <c r="AQ202" s="341"/>
      <c r="AR202" s="339">
        <v>0</v>
      </c>
      <c r="AS202" s="340"/>
      <c r="AT202" s="340"/>
      <c r="AU202" s="340"/>
      <c r="AV202" s="340"/>
      <c r="AW202" s="340"/>
      <c r="AX202" s="341"/>
      <c r="BC202"/>
    </row>
    <row r="203" spans="1:55" s="3" customFormat="1" ht="12.75">
      <c r="A203" s="345" t="s">
        <v>141</v>
      </c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6"/>
      <c r="S203" s="284" t="s">
        <v>240</v>
      </c>
      <c r="T203" s="285"/>
      <c r="U203" s="285"/>
      <c r="V203" s="285"/>
      <c r="W203" s="250"/>
      <c r="X203" s="251"/>
      <c r="Y203" s="251"/>
      <c r="Z203" s="251"/>
      <c r="AA203" s="251"/>
      <c r="AB203" s="251"/>
      <c r="AC203" s="254"/>
      <c r="AD203" s="250"/>
      <c r="AE203" s="251"/>
      <c r="AF203" s="251"/>
      <c r="AG203" s="251"/>
      <c r="AH203" s="251"/>
      <c r="AI203" s="251"/>
      <c r="AJ203" s="254"/>
      <c r="AK203" s="250"/>
      <c r="AL203" s="251"/>
      <c r="AM203" s="251"/>
      <c r="AN203" s="251"/>
      <c r="AO203" s="251"/>
      <c r="AP203" s="251"/>
      <c r="AQ203" s="254"/>
      <c r="AR203" s="250"/>
      <c r="AS203" s="251"/>
      <c r="AT203" s="251"/>
      <c r="AU203" s="251"/>
      <c r="AV203" s="251"/>
      <c r="AW203" s="251"/>
      <c r="AX203" s="254"/>
      <c r="BC203"/>
    </row>
    <row r="204" spans="1:55" s="3" customFormat="1" ht="12.75">
      <c r="A204" s="351" t="s">
        <v>142</v>
      </c>
      <c r="B204" s="351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1"/>
      <c r="R204" s="352"/>
      <c r="S204" s="280"/>
      <c r="T204" s="281"/>
      <c r="U204" s="281"/>
      <c r="V204" s="281"/>
      <c r="W204" s="339">
        <v>0</v>
      </c>
      <c r="X204" s="340"/>
      <c r="Y204" s="340"/>
      <c r="Z204" s="340"/>
      <c r="AA204" s="340"/>
      <c r="AB204" s="340"/>
      <c r="AC204" s="341"/>
      <c r="AD204" s="339">
        <v>0</v>
      </c>
      <c r="AE204" s="340"/>
      <c r="AF204" s="340"/>
      <c r="AG204" s="340"/>
      <c r="AH204" s="340"/>
      <c r="AI204" s="340"/>
      <c r="AJ204" s="341"/>
      <c r="AK204" s="339">
        <v>0</v>
      </c>
      <c r="AL204" s="340"/>
      <c r="AM204" s="340"/>
      <c r="AN204" s="340"/>
      <c r="AO204" s="340"/>
      <c r="AP204" s="340"/>
      <c r="AQ204" s="341"/>
      <c r="AR204" s="339">
        <v>0</v>
      </c>
      <c r="AS204" s="340"/>
      <c r="AT204" s="340"/>
      <c r="AU204" s="340"/>
      <c r="AV204" s="340"/>
      <c r="AW204" s="340"/>
      <c r="AX204" s="341"/>
      <c r="BC204"/>
    </row>
    <row r="205" spans="1:55" s="3" customFormat="1" ht="12.75">
      <c r="A205" s="345" t="s">
        <v>143</v>
      </c>
      <c r="B205" s="345"/>
      <c r="C205" s="345"/>
      <c r="D205" s="345"/>
      <c r="E205" s="345"/>
      <c r="F205" s="345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  <c r="Q205" s="345"/>
      <c r="R205" s="346"/>
      <c r="S205" s="284" t="s">
        <v>241</v>
      </c>
      <c r="T205" s="285"/>
      <c r="U205" s="285"/>
      <c r="V205" s="285"/>
      <c r="W205" s="250"/>
      <c r="X205" s="251"/>
      <c r="Y205" s="251"/>
      <c r="Z205" s="251"/>
      <c r="AA205" s="251"/>
      <c r="AB205" s="251"/>
      <c r="AC205" s="254"/>
      <c r="AD205" s="250"/>
      <c r="AE205" s="251"/>
      <c r="AF205" s="251"/>
      <c r="AG205" s="251"/>
      <c r="AH205" s="251"/>
      <c r="AI205" s="251"/>
      <c r="AJ205" s="254"/>
      <c r="AK205" s="250"/>
      <c r="AL205" s="251"/>
      <c r="AM205" s="251"/>
      <c r="AN205" s="251"/>
      <c r="AO205" s="251"/>
      <c r="AP205" s="251"/>
      <c r="AQ205" s="254"/>
      <c r="AR205" s="250"/>
      <c r="AS205" s="251"/>
      <c r="AT205" s="251"/>
      <c r="AU205" s="251"/>
      <c r="AV205" s="251"/>
      <c r="AW205" s="251"/>
      <c r="AX205" s="254"/>
      <c r="BC205"/>
    </row>
    <row r="206" spans="1:55" s="3" customFormat="1" ht="15" customHeight="1" thickBot="1">
      <c r="A206" s="349" t="s">
        <v>18</v>
      </c>
      <c r="B206" s="349"/>
      <c r="C206" s="349"/>
      <c r="D206" s="349"/>
      <c r="E206" s="349"/>
      <c r="F206" s="349"/>
      <c r="G206" s="349"/>
      <c r="H206" s="349"/>
      <c r="I206" s="349"/>
      <c r="J206" s="349"/>
      <c r="K206" s="349"/>
      <c r="L206" s="349"/>
      <c r="M206" s="349"/>
      <c r="N206" s="349"/>
      <c r="O206" s="349"/>
      <c r="P206" s="349"/>
      <c r="Q206" s="349"/>
      <c r="R206" s="350"/>
      <c r="S206" s="289" t="s">
        <v>242</v>
      </c>
      <c r="T206" s="290"/>
      <c r="U206" s="290"/>
      <c r="V206" s="290"/>
      <c r="W206" s="167">
        <v>0</v>
      </c>
      <c r="X206" s="167"/>
      <c r="Y206" s="167"/>
      <c r="Z206" s="167"/>
      <c r="AA206" s="167"/>
      <c r="AB206" s="167"/>
      <c r="AC206" s="167"/>
      <c r="AD206" s="167">
        <v>0</v>
      </c>
      <c r="AE206" s="167"/>
      <c r="AF206" s="167"/>
      <c r="AG206" s="167"/>
      <c r="AH206" s="167"/>
      <c r="AI206" s="167"/>
      <c r="AJ206" s="167"/>
      <c r="AK206" s="167">
        <v>0</v>
      </c>
      <c r="AL206" s="167"/>
      <c r="AM206" s="167"/>
      <c r="AN206" s="167"/>
      <c r="AO206" s="167"/>
      <c r="AP206" s="167"/>
      <c r="AQ206" s="167"/>
      <c r="AR206" s="167">
        <v>0</v>
      </c>
      <c r="AS206" s="167"/>
      <c r="AT206" s="167"/>
      <c r="AU206" s="167"/>
      <c r="AV206" s="167"/>
      <c r="AW206" s="167"/>
      <c r="AX206" s="167"/>
      <c r="BC206"/>
    </row>
    <row r="207" spans="1:55" s="3" customFormat="1" ht="15" customHeight="1" thickBot="1">
      <c r="A207" s="355" t="s">
        <v>92</v>
      </c>
      <c r="B207" s="355"/>
      <c r="C207" s="355"/>
      <c r="D207" s="355"/>
      <c r="E207" s="355"/>
      <c r="F207" s="355"/>
      <c r="G207" s="355"/>
      <c r="H207" s="355"/>
      <c r="I207" s="355"/>
      <c r="J207" s="355"/>
      <c r="K207" s="355"/>
      <c r="L207" s="355"/>
      <c r="M207" s="355"/>
      <c r="N207" s="355"/>
      <c r="O207" s="355"/>
      <c r="P207" s="355"/>
      <c r="Q207" s="355"/>
      <c r="R207" s="356"/>
      <c r="S207" s="309" t="s">
        <v>243</v>
      </c>
      <c r="T207" s="310"/>
      <c r="U207" s="310"/>
      <c r="V207" s="310"/>
      <c r="W207" s="167">
        <v>0</v>
      </c>
      <c r="X207" s="167"/>
      <c r="Y207" s="167"/>
      <c r="Z207" s="167"/>
      <c r="AA207" s="167"/>
      <c r="AB207" s="167"/>
      <c r="AC207" s="167"/>
      <c r="AD207" s="167">
        <v>0</v>
      </c>
      <c r="AE207" s="167"/>
      <c r="AF207" s="167"/>
      <c r="AG207" s="167"/>
      <c r="AH207" s="167"/>
      <c r="AI207" s="167"/>
      <c r="AJ207" s="167"/>
      <c r="AK207" s="167">
        <v>0</v>
      </c>
      <c r="AL207" s="167"/>
      <c r="AM207" s="167"/>
      <c r="AN207" s="167"/>
      <c r="AO207" s="167"/>
      <c r="AP207" s="167"/>
      <c r="AQ207" s="167"/>
      <c r="AR207" s="167">
        <v>0</v>
      </c>
      <c r="AS207" s="167"/>
      <c r="AT207" s="167"/>
      <c r="AU207" s="167"/>
      <c r="AV207" s="167"/>
      <c r="AW207" s="167"/>
      <c r="AX207" s="167"/>
      <c r="BC207"/>
    </row>
    <row r="208" spans="1:55" s="3" customFormat="1" ht="12.75">
      <c r="A208" s="353" t="s">
        <v>35</v>
      </c>
      <c r="B208" s="353"/>
      <c r="C208" s="353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  <c r="Q208" s="353"/>
      <c r="R208" s="354"/>
      <c r="S208" s="289"/>
      <c r="T208" s="290"/>
      <c r="U208" s="290"/>
      <c r="V208" s="290"/>
      <c r="W208" s="342">
        <v>0</v>
      </c>
      <c r="X208" s="343"/>
      <c r="Y208" s="343"/>
      <c r="Z208" s="343"/>
      <c r="AA208" s="343"/>
      <c r="AB208" s="343"/>
      <c r="AC208" s="344"/>
      <c r="AD208" s="342">
        <v>0</v>
      </c>
      <c r="AE208" s="343"/>
      <c r="AF208" s="343"/>
      <c r="AG208" s="343"/>
      <c r="AH208" s="343"/>
      <c r="AI208" s="343"/>
      <c r="AJ208" s="344"/>
      <c r="AK208" s="342">
        <v>0</v>
      </c>
      <c r="AL208" s="343"/>
      <c r="AM208" s="343"/>
      <c r="AN208" s="343"/>
      <c r="AO208" s="343"/>
      <c r="AP208" s="343"/>
      <c r="AQ208" s="344"/>
      <c r="AR208" s="342">
        <v>0</v>
      </c>
      <c r="AS208" s="343"/>
      <c r="AT208" s="343"/>
      <c r="AU208" s="343"/>
      <c r="AV208" s="343"/>
      <c r="AW208" s="343"/>
      <c r="AX208" s="344"/>
      <c r="BC208"/>
    </row>
    <row r="209" spans="1:55" s="3" customFormat="1" ht="12.75">
      <c r="A209" s="349" t="s">
        <v>153</v>
      </c>
      <c r="B209" s="349"/>
      <c r="C209" s="349"/>
      <c r="D209" s="349"/>
      <c r="E209" s="349"/>
      <c r="F209" s="349"/>
      <c r="G209" s="349"/>
      <c r="H209" s="349"/>
      <c r="I209" s="349"/>
      <c r="J209" s="349"/>
      <c r="K209" s="349"/>
      <c r="L209" s="349"/>
      <c r="M209" s="349"/>
      <c r="N209" s="349"/>
      <c r="O209" s="349"/>
      <c r="P209" s="349"/>
      <c r="Q209" s="349"/>
      <c r="R209" s="350"/>
      <c r="S209" s="289"/>
      <c r="T209" s="290"/>
      <c r="U209" s="290"/>
      <c r="V209" s="290"/>
      <c r="W209" s="342"/>
      <c r="X209" s="343"/>
      <c r="Y209" s="343"/>
      <c r="Z209" s="343"/>
      <c r="AA209" s="343"/>
      <c r="AB209" s="343"/>
      <c r="AC209" s="344"/>
      <c r="AD209" s="342"/>
      <c r="AE209" s="343"/>
      <c r="AF209" s="343"/>
      <c r="AG209" s="343"/>
      <c r="AH209" s="343"/>
      <c r="AI209" s="343"/>
      <c r="AJ209" s="344"/>
      <c r="AK209" s="342"/>
      <c r="AL209" s="343"/>
      <c r="AM209" s="343"/>
      <c r="AN209" s="343"/>
      <c r="AO209" s="343"/>
      <c r="AP209" s="343"/>
      <c r="AQ209" s="344"/>
      <c r="AR209" s="342"/>
      <c r="AS209" s="343"/>
      <c r="AT209" s="343"/>
      <c r="AU209" s="343"/>
      <c r="AV209" s="343"/>
      <c r="AW209" s="343"/>
      <c r="AX209" s="344"/>
      <c r="BC209"/>
    </row>
    <row r="210" spans="1:55" s="3" customFormat="1" ht="12.75">
      <c r="A210" s="349" t="s">
        <v>154</v>
      </c>
      <c r="B210" s="349"/>
      <c r="C210" s="349"/>
      <c r="D210" s="349"/>
      <c r="E210" s="349"/>
      <c r="F210" s="349"/>
      <c r="G210" s="349"/>
      <c r="H210" s="349"/>
      <c r="I210" s="349"/>
      <c r="J210" s="349"/>
      <c r="K210" s="349"/>
      <c r="L210" s="349"/>
      <c r="M210" s="349"/>
      <c r="N210" s="349"/>
      <c r="O210" s="349"/>
      <c r="P210" s="349"/>
      <c r="Q210" s="349"/>
      <c r="R210" s="350"/>
      <c r="S210" s="289"/>
      <c r="T210" s="290"/>
      <c r="U210" s="290"/>
      <c r="V210" s="290"/>
      <c r="W210" s="342"/>
      <c r="X210" s="343"/>
      <c r="Y210" s="343"/>
      <c r="Z210" s="343"/>
      <c r="AA210" s="343"/>
      <c r="AB210" s="343"/>
      <c r="AC210" s="344"/>
      <c r="AD210" s="342"/>
      <c r="AE210" s="343"/>
      <c r="AF210" s="343"/>
      <c r="AG210" s="343"/>
      <c r="AH210" s="343"/>
      <c r="AI210" s="343"/>
      <c r="AJ210" s="344"/>
      <c r="AK210" s="342"/>
      <c r="AL210" s="343"/>
      <c r="AM210" s="343"/>
      <c r="AN210" s="343"/>
      <c r="AO210" s="343"/>
      <c r="AP210" s="343"/>
      <c r="AQ210" s="344"/>
      <c r="AR210" s="342"/>
      <c r="AS210" s="343"/>
      <c r="AT210" s="343"/>
      <c r="AU210" s="343"/>
      <c r="AV210" s="343"/>
      <c r="AW210" s="343"/>
      <c r="AX210" s="344"/>
      <c r="BC210"/>
    </row>
    <row r="211" spans="1:55" s="3" customFormat="1" ht="12.75">
      <c r="A211" s="349" t="s">
        <v>155</v>
      </c>
      <c r="B211" s="349"/>
      <c r="C211" s="349"/>
      <c r="D211" s="349"/>
      <c r="E211" s="349"/>
      <c r="F211" s="349"/>
      <c r="G211" s="349"/>
      <c r="H211" s="349"/>
      <c r="I211" s="349"/>
      <c r="J211" s="349"/>
      <c r="K211" s="349"/>
      <c r="L211" s="349"/>
      <c r="M211" s="349"/>
      <c r="N211" s="349"/>
      <c r="O211" s="349"/>
      <c r="P211" s="349"/>
      <c r="Q211" s="349"/>
      <c r="R211" s="350"/>
      <c r="S211" s="289"/>
      <c r="T211" s="290"/>
      <c r="U211" s="290"/>
      <c r="V211" s="290"/>
      <c r="W211" s="342"/>
      <c r="X211" s="343"/>
      <c r="Y211" s="343"/>
      <c r="Z211" s="343"/>
      <c r="AA211" s="343"/>
      <c r="AB211" s="343"/>
      <c r="AC211" s="344"/>
      <c r="AD211" s="342"/>
      <c r="AE211" s="343"/>
      <c r="AF211" s="343"/>
      <c r="AG211" s="343"/>
      <c r="AH211" s="343"/>
      <c r="AI211" s="343"/>
      <c r="AJ211" s="344"/>
      <c r="AK211" s="342"/>
      <c r="AL211" s="343"/>
      <c r="AM211" s="343"/>
      <c r="AN211" s="343"/>
      <c r="AO211" s="343"/>
      <c r="AP211" s="343"/>
      <c r="AQ211" s="344"/>
      <c r="AR211" s="342"/>
      <c r="AS211" s="343"/>
      <c r="AT211" s="343"/>
      <c r="AU211" s="343"/>
      <c r="AV211" s="343"/>
      <c r="AW211" s="343"/>
      <c r="AX211" s="344"/>
      <c r="BC211"/>
    </row>
    <row r="212" spans="1:55" s="3" customFormat="1" ht="12.75">
      <c r="A212" s="349" t="s">
        <v>156</v>
      </c>
      <c r="B212" s="349"/>
      <c r="C212" s="349"/>
      <c r="D212" s="349"/>
      <c r="E212" s="349"/>
      <c r="F212" s="349"/>
      <c r="G212" s="349"/>
      <c r="H212" s="349"/>
      <c r="I212" s="349"/>
      <c r="J212" s="349"/>
      <c r="K212" s="349"/>
      <c r="L212" s="349"/>
      <c r="M212" s="349"/>
      <c r="N212" s="349"/>
      <c r="O212" s="349"/>
      <c r="P212" s="349"/>
      <c r="Q212" s="349"/>
      <c r="R212" s="350"/>
      <c r="S212" s="289" t="s">
        <v>244</v>
      </c>
      <c r="T212" s="290"/>
      <c r="U212" s="290"/>
      <c r="V212" s="290"/>
      <c r="W212" s="250"/>
      <c r="X212" s="251"/>
      <c r="Y212" s="251"/>
      <c r="Z212" s="251"/>
      <c r="AA212" s="251"/>
      <c r="AB212" s="251"/>
      <c r="AC212" s="254"/>
      <c r="AD212" s="250"/>
      <c r="AE212" s="251"/>
      <c r="AF212" s="251"/>
      <c r="AG212" s="251"/>
      <c r="AH212" s="251"/>
      <c r="AI212" s="251"/>
      <c r="AJ212" s="254"/>
      <c r="AK212" s="250"/>
      <c r="AL212" s="251"/>
      <c r="AM212" s="251"/>
      <c r="AN212" s="251"/>
      <c r="AO212" s="251"/>
      <c r="AP212" s="251"/>
      <c r="AQ212" s="254"/>
      <c r="AR212" s="250"/>
      <c r="AS212" s="251"/>
      <c r="AT212" s="251"/>
      <c r="AU212" s="251"/>
      <c r="AV212" s="251"/>
      <c r="AW212" s="251"/>
      <c r="AX212" s="254"/>
      <c r="BC212"/>
    </row>
    <row r="213" spans="1:55" s="3" customFormat="1" ht="12.75">
      <c r="A213" s="351" t="s">
        <v>150</v>
      </c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  <c r="L213" s="351"/>
      <c r="M213" s="351"/>
      <c r="N213" s="351"/>
      <c r="O213" s="351"/>
      <c r="P213" s="351"/>
      <c r="Q213" s="351"/>
      <c r="R213" s="352"/>
      <c r="S213" s="280"/>
      <c r="T213" s="281"/>
      <c r="U213" s="281"/>
      <c r="V213" s="281"/>
      <c r="W213" s="342">
        <v>0</v>
      </c>
      <c r="X213" s="343"/>
      <c r="Y213" s="343"/>
      <c r="Z213" s="343"/>
      <c r="AA213" s="343"/>
      <c r="AB213" s="343"/>
      <c r="AC213" s="344"/>
      <c r="AD213" s="342">
        <v>0</v>
      </c>
      <c r="AE213" s="343"/>
      <c r="AF213" s="343"/>
      <c r="AG213" s="343"/>
      <c r="AH213" s="343"/>
      <c r="AI213" s="343"/>
      <c r="AJ213" s="344"/>
      <c r="AK213" s="342">
        <v>0</v>
      </c>
      <c r="AL213" s="343"/>
      <c r="AM213" s="343"/>
      <c r="AN213" s="343"/>
      <c r="AO213" s="343"/>
      <c r="AP213" s="343"/>
      <c r="AQ213" s="344"/>
      <c r="AR213" s="342">
        <v>0</v>
      </c>
      <c r="AS213" s="343"/>
      <c r="AT213" s="343"/>
      <c r="AU213" s="343"/>
      <c r="AV213" s="343"/>
      <c r="AW213" s="343"/>
      <c r="AX213" s="344"/>
      <c r="BC213"/>
    </row>
    <row r="214" spans="1:55" s="3" customFormat="1" ht="12.75">
      <c r="A214" s="349" t="s">
        <v>151</v>
      </c>
      <c r="B214" s="349"/>
      <c r="C214" s="349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50"/>
      <c r="S214" s="289"/>
      <c r="T214" s="290"/>
      <c r="U214" s="290"/>
      <c r="V214" s="290"/>
      <c r="W214" s="342"/>
      <c r="X214" s="343"/>
      <c r="Y214" s="343"/>
      <c r="Z214" s="343"/>
      <c r="AA214" s="343"/>
      <c r="AB214" s="343"/>
      <c r="AC214" s="344"/>
      <c r="AD214" s="342"/>
      <c r="AE214" s="343"/>
      <c r="AF214" s="343"/>
      <c r="AG214" s="343"/>
      <c r="AH214" s="343"/>
      <c r="AI214" s="343"/>
      <c r="AJ214" s="344"/>
      <c r="AK214" s="342"/>
      <c r="AL214" s="343"/>
      <c r="AM214" s="343"/>
      <c r="AN214" s="343"/>
      <c r="AO214" s="343"/>
      <c r="AP214" s="343"/>
      <c r="AQ214" s="344"/>
      <c r="AR214" s="342"/>
      <c r="AS214" s="343"/>
      <c r="AT214" s="343"/>
      <c r="AU214" s="343"/>
      <c r="AV214" s="343"/>
      <c r="AW214" s="343"/>
      <c r="AX214" s="344"/>
      <c r="BC214"/>
    </row>
    <row r="215" spans="1:55" s="3" customFormat="1" ht="12.75">
      <c r="A215" s="349" t="s">
        <v>157</v>
      </c>
      <c r="B215" s="349"/>
      <c r="C215" s="349"/>
      <c r="D215" s="349"/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50"/>
      <c r="S215" s="289"/>
      <c r="T215" s="290"/>
      <c r="U215" s="290"/>
      <c r="V215" s="290"/>
      <c r="W215" s="342"/>
      <c r="X215" s="343"/>
      <c r="Y215" s="343"/>
      <c r="Z215" s="343"/>
      <c r="AA215" s="343"/>
      <c r="AB215" s="343"/>
      <c r="AC215" s="344"/>
      <c r="AD215" s="342"/>
      <c r="AE215" s="343"/>
      <c r="AF215" s="343"/>
      <c r="AG215" s="343"/>
      <c r="AH215" s="343"/>
      <c r="AI215" s="343"/>
      <c r="AJ215" s="344"/>
      <c r="AK215" s="342"/>
      <c r="AL215" s="343"/>
      <c r="AM215" s="343"/>
      <c r="AN215" s="343"/>
      <c r="AO215" s="343"/>
      <c r="AP215" s="343"/>
      <c r="AQ215" s="344"/>
      <c r="AR215" s="342"/>
      <c r="AS215" s="343"/>
      <c r="AT215" s="343"/>
      <c r="AU215" s="343"/>
      <c r="AV215" s="343"/>
      <c r="AW215" s="343"/>
      <c r="AX215" s="344"/>
      <c r="BC215"/>
    </row>
    <row r="216" spans="1:55" s="3" customFormat="1" ht="12.75">
      <c r="A216" s="349" t="s">
        <v>158</v>
      </c>
      <c r="B216" s="349"/>
      <c r="C216" s="349"/>
      <c r="D216" s="349"/>
      <c r="E216" s="349"/>
      <c r="F216" s="349"/>
      <c r="G216" s="349"/>
      <c r="H216" s="349"/>
      <c r="I216" s="349"/>
      <c r="J216" s="349"/>
      <c r="K216" s="349"/>
      <c r="L216" s="349"/>
      <c r="M216" s="349"/>
      <c r="N216" s="349"/>
      <c r="O216" s="349"/>
      <c r="P216" s="349"/>
      <c r="Q216" s="349"/>
      <c r="R216" s="350"/>
      <c r="S216" s="289"/>
      <c r="T216" s="290"/>
      <c r="U216" s="290"/>
      <c r="V216" s="290"/>
      <c r="W216" s="342"/>
      <c r="X216" s="343"/>
      <c r="Y216" s="343"/>
      <c r="Z216" s="343"/>
      <c r="AA216" s="343"/>
      <c r="AB216" s="343"/>
      <c r="AC216" s="344"/>
      <c r="AD216" s="342"/>
      <c r="AE216" s="343"/>
      <c r="AF216" s="343"/>
      <c r="AG216" s="343"/>
      <c r="AH216" s="343"/>
      <c r="AI216" s="343"/>
      <c r="AJ216" s="344"/>
      <c r="AK216" s="342"/>
      <c r="AL216" s="343"/>
      <c r="AM216" s="343"/>
      <c r="AN216" s="343"/>
      <c r="AO216" s="343"/>
      <c r="AP216" s="343"/>
      <c r="AQ216" s="344"/>
      <c r="AR216" s="342"/>
      <c r="AS216" s="343"/>
      <c r="AT216" s="343"/>
      <c r="AU216" s="343"/>
      <c r="AV216" s="343"/>
      <c r="AW216" s="343"/>
      <c r="AX216" s="344"/>
      <c r="BC216"/>
    </row>
    <row r="217" spans="1:55" s="3" customFormat="1" ht="13.5" thickBot="1">
      <c r="A217" s="345" t="s">
        <v>152</v>
      </c>
      <c r="B217" s="345"/>
      <c r="C217" s="345"/>
      <c r="D217" s="345"/>
      <c r="E217" s="345"/>
      <c r="F217" s="345"/>
      <c r="G217" s="345"/>
      <c r="H217" s="345"/>
      <c r="I217" s="345"/>
      <c r="J217" s="345"/>
      <c r="K217" s="345"/>
      <c r="L217" s="345"/>
      <c r="M217" s="345"/>
      <c r="N217" s="345"/>
      <c r="O217" s="345"/>
      <c r="P217" s="345"/>
      <c r="Q217" s="345"/>
      <c r="R217" s="346"/>
      <c r="S217" s="347" t="s">
        <v>245</v>
      </c>
      <c r="T217" s="348"/>
      <c r="U217" s="348"/>
      <c r="V217" s="348"/>
      <c r="W217" s="250"/>
      <c r="X217" s="251"/>
      <c r="Y217" s="251"/>
      <c r="Z217" s="251"/>
      <c r="AA217" s="251"/>
      <c r="AB217" s="251"/>
      <c r="AC217" s="254"/>
      <c r="AD217" s="250"/>
      <c r="AE217" s="251"/>
      <c r="AF217" s="251"/>
      <c r="AG217" s="251"/>
      <c r="AH217" s="251"/>
      <c r="AI217" s="251"/>
      <c r="AJ217" s="254"/>
      <c r="AK217" s="250"/>
      <c r="AL217" s="251"/>
      <c r="AM217" s="251"/>
      <c r="AN217" s="251"/>
      <c r="AO217" s="251"/>
      <c r="AP217" s="251"/>
      <c r="AQ217" s="254"/>
      <c r="AR217" s="250"/>
      <c r="AS217" s="251"/>
      <c r="AT217" s="251"/>
      <c r="AU217" s="251"/>
      <c r="AV217" s="251"/>
      <c r="AW217" s="251"/>
      <c r="AX217" s="254"/>
      <c r="BC217"/>
    </row>
    <row r="218" spans="50:55" ht="12.75">
      <c r="AX218" s="20" t="s">
        <v>39</v>
      </c>
      <c r="BC218"/>
    </row>
    <row r="219" spans="1:55" s="17" customFormat="1" ht="15">
      <c r="A219" s="269" t="s">
        <v>161</v>
      </c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BC219"/>
    </row>
    <row r="220" spans="1:55" s="19" customFormat="1" ht="4.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BC220"/>
    </row>
    <row r="221" spans="1:55" s="11" customFormat="1" ht="12.75">
      <c r="A221" s="274" t="s">
        <v>60</v>
      </c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  <c r="AG221" s="275" t="s">
        <v>162</v>
      </c>
      <c r="AH221" s="275"/>
      <c r="AI221" s="275"/>
      <c r="AJ221" s="275"/>
      <c r="AK221" s="275"/>
      <c r="AL221" s="275"/>
      <c r="AM221" s="275"/>
      <c r="AN221" s="275"/>
      <c r="AO221" s="275"/>
      <c r="AP221" s="275" t="s">
        <v>163</v>
      </c>
      <c r="AQ221" s="275"/>
      <c r="AR221" s="275"/>
      <c r="AS221" s="275"/>
      <c r="AT221" s="275"/>
      <c r="AU221" s="275"/>
      <c r="AV221" s="275"/>
      <c r="AW221" s="275"/>
      <c r="AX221" s="275"/>
      <c r="BC221"/>
    </row>
    <row r="222" spans="1:55" s="11" customFormat="1" ht="12.75">
      <c r="A222" s="276" t="s">
        <v>62</v>
      </c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 t="s">
        <v>61</v>
      </c>
      <c r="AD222" s="276"/>
      <c r="AE222" s="276"/>
      <c r="AF222" s="276"/>
      <c r="AG222" s="276" t="s">
        <v>11</v>
      </c>
      <c r="AH222" s="276"/>
      <c r="AI222" s="276"/>
      <c r="AJ222" s="276"/>
      <c r="AK222" s="276"/>
      <c r="AL222" s="276"/>
      <c r="AM222" s="276"/>
      <c r="AN222" s="276"/>
      <c r="AO222" s="276"/>
      <c r="AP222" s="276" t="s">
        <v>164</v>
      </c>
      <c r="AQ222" s="276"/>
      <c r="AR222" s="276"/>
      <c r="AS222" s="276"/>
      <c r="AT222" s="276"/>
      <c r="AU222" s="276"/>
      <c r="AV222" s="276"/>
      <c r="AW222" s="276"/>
      <c r="AX222" s="276"/>
      <c r="BC222"/>
    </row>
    <row r="223" spans="1:55" s="11" customFormat="1" ht="13.5" thickBot="1">
      <c r="A223" s="275">
        <v>1</v>
      </c>
      <c r="B223" s="275"/>
      <c r="C223" s="275"/>
      <c r="D223" s="275"/>
      <c r="E223" s="275"/>
      <c r="F223" s="275"/>
      <c r="G223" s="275"/>
      <c r="H223" s="275"/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75"/>
      <c r="AC223" s="275">
        <v>2</v>
      </c>
      <c r="AD223" s="275"/>
      <c r="AE223" s="275"/>
      <c r="AF223" s="275"/>
      <c r="AG223" s="275">
        <v>3</v>
      </c>
      <c r="AH223" s="275"/>
      <c r="AI223" s="275"/>
      <c r="AJ223" s="275"/>
      <c r="AK223" s="275"/>
      <c r="AL223" s="275"/>
      <c r="AM223" s="275"/>
      <c r="AN223" s="275"/>
      <c r="AO223" s="275"/>
      <c r="AP223" s="275">
        <v>4</v>
      </c>
      <c r="AQ223" s="275"/>
      <c r="AR223" s="275"/>
      <c r="AS223" s="275"/>
      <c r="AT223" s="275"/>
      <c r="AU223" s="275"/>
      <c r="AV223" s="275"/>
      <c r="AW223" s="275"/>
      <c r="AX223" s="275"/>
      <c r="BC223"/>
    </row>
    <row r="224" spans="1:55" s="16" customFormat="1" ht="12.75">
      <c r="A224" s="320" t="s">
        <v>165</v>
      </c>
      <c r="B224" s="320"/>
      <c r="C224" s="320"/>
      <c r="D224" s="320"/>
      <c r="E224" s="320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20"/>
      <c r="X224" s="320"/>
      <c r="Y224" s="320"/>
      <c r="Z224" s="320"/>
      <c r="AA224" s="320"/>
      <c r="AB224" s="321"/>
      <c r="AC224" s="278"/>
      <c r="AD224" s="279"/>
      <c r="AE224" s="279"/>
      <c r="AF224" s="279"/>
      <c r="AG224" s="301">
        <f>SUM(AG226:AO229)</f>
        <v>2616</v>
      </c>
      <c r="AH224" s="302"/>
      <c r="AI224" s="302"/>
      <c r="AJ224" s="302"/>
      <c r="AK224" s="302"/>
      <c r="AL224" s="302"/>
      <c r="AM224" s="302"/>
      <c r="AN224" s="302"/>
      <c r="AO224" s="303"/>
      <c r="AP224" s="301">
        <f>SUM(AP226:AX229)</f>
        <v>2779</v>
      </c>
      <c r="AQ224" s="302"/>
      <c r="AR224" s="302"/>
      <c r="AS224" s="302"/>
      <c r="AT224" s="302"/>
      <c r="AU224" s="302"/>
      <c r="AV224" s="302"/>
      <c r="AW224" s="302"/>
      <c r="AX224" s="303"/>
      <c r="BC224"/>
    </row>
    <row r="225" spans="1:55" s="16" customFormat="1" ht="13.5" thickBot="1">
      <c r="A225" s="322" t="s">
        <v>170</v>
      </c>
      <c r="B225" s="322"/>
      <c r="C225" s="322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  <c r="AB225" s="323"/>
      <c r="AC225" s="284"/>
      <c r="AD225" s="285"/>
      <c r="AE225" s="285"/>
      <c r="AF225" s="285"/>
      <c r="AG225" s="304"/>
      <c r="AH225" s="305"/>
      <c r="AI225" s="305"/>
      <c r="AJ225" s="305"/>
      <c r="AK225" s="305"/>
      <c r="AL225" s="305"/>
      <c r="AM225" s="305"/>
      <c r="AN225" s="305"/>
      <c r="AO225" s="306"/>
      <c r="AP225" s="304"/>
      <c r="AQ225" s="305"/>
      <c r="AR225" s="305"/>
      <c r="AS225" s="305"/>
      <c r="AT225" s="305"/>
      <c r="AU225" s="305"/>
      <c r="AV225" s="305"/>
      <c r="AW225" s="305"/>
      <c r="AX225" s="306"/>
      <c r="BC225"/>
    </row>
    <row r="226" spans="1:55" s="16" customFormat="1" ht="12.75">
      <c r="A226" s="324" t="s">
        <v>27</v>
      </c>
      <c r="B226" s="324"/>
      <c r="C226" s="324"/>
      <c r="D226" s="324"/>
      <c r="E226" s="324"/>
      <c r="F226" s="324"/>
      <c r="G226" s="324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5"/>
      <c r="AC226" s="289"/>
      <c r="AD226" s="290"/>
      <c r="AE226" s="290"/>
      <c r="AF226" s="290"/>
      <c r="AG226" s="247">
        <v>2502</v>
      </c>
      <c r="AH226" s="248"/>
      <c r="AI226" s="248"/>
      <c r="AJ226" s="248"/>
      <c r="AK226" s="248"/>
      <c r="AL226" s="248"/>
      <c r="AM226" s="248"/>
      <c r="AN226" s="248"/>
      <c r="AO226" s="253"/>
      <c r="AP226" s="247">
        <v>2582</v>
      </c>
      <c r="AQ226" s="248"/>
      <c r="AR226" s="248"/>
      <c r="AS226" s="248"/>
      <c r="AT226" s="248"/>
      <c r="AU226" s="248"/>
      <c r="AV226" s="248"/>
      <c r="AW226" s="248"/>
      <c r="AX226" s="253"/>
      <c r="BC226"/>
    </row>
    <row r="227" spans="1:55" s="16" customFormat="1" ht="12.75">
      <c r="A227" s="292" t="s">
        <v>166</v>
      </c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  <c r="AA227" s="292"/>
      <c r="AB227" s="293"/>
      <c r="AC227" s="289"/>
      <c r="AD227" s="290"/>
      <c r="AE227" s="290"/>
      <c r="AF227" s="290"/>
      <c r="AG227" s="250"/>
      <c r="AH227" s="251"/>
      <c r="AI227" s="251"/>
      <c r="AJ227" s="251"/>
      <c r="AK227" s="251"/>
      <c r="AL227" s="251"/>
      <c r="AM227" s="251"/>
      <c r="AN227" s="251"/>
      <c r="AO227" s="254"/>
      <c r="AP227" s="250"/>
      <c r="AQ227" s="251"/>
      <c r="AR227" s="251"/>
      <c r="AS227" s="251"/>
      <c r="AT227" s="251"/>
      <c r="AU227" s="251"/>
      <c r="AV227" s="251"/>
      <c r="AW227" s="251"/>
      <c r="AX227" s="254"/>
      <c r="BC227"/>
    </row>
    <row r="228" spans="1:55" s="16" customFormat="1" ht="15" customHeight="1">
      <c r="A228" s="286" t="s">
        <v>167</v>
      </c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7"/>
      <c r="AC228" s="288"/>
      <c r="AD228" s="273"/>
      <c r="AE228" s="273"/>
      <c r="AF228" s="273"/>
      <c r="AG228" s="167">
        <v>0</v>
      </c>
      <c r="AH228" s="167"/>
      <c r="AI228" s="167"/>
      <c r="AJ228" s="167"/>
      <c r="AK228" s="167"/>
      <c r="AL228" s="167"/>
      <c r="AM228" s="167"/>
      <c r="AN228" s="167"/>
      <c r="AO228" s="167"/>
      <c r="AP228" s="167">
        <v>0</v>
      </c>
      <c r="AQ228" s="167"/>
      <c r="AR228" s="167"/>
      <c r="AS228" s="167"/>
      <c r="AT228" s="167"/>
      <c r="AU228" s="167"/>
      <c r="AV228" s="167"/>
      <c r="AW228" s="167"/>
      <c r="AX228" s="167"/>
      <c r="BC228"/>
    </row>
    <row r="229" spans="1:55" s="16" customFormat="1" ht="15" customHeight="1">
      <c r="A229" s="292" t="s">
        <v>168</v>
      </c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292"/>
      <c r="AB229" s="293"/>
      <c r="AC229" s="289"/>
      <c r="AD229" s="290"/>
      <c r="AE229" s="290"/>
      <c r="AF229" s="290"/>
      <c r="AG229" s="167">
        <v>114</v>
      </c>
      <c r="AH229" s="167"/>
      <c r="AI229" s="167"/>
      <c r="AJ229" s="167"/>
      <c r="AK229" s="167"/>
      <c r="AL229" s="167"/>
      <c r="AM229" s="167"/>
      <c r="AN229" s="167"/>
      <c r="AO229" s="167"/>
      <c r="AP229" s="167">
        <v>197</v>
      </c>
      <c r="AQ229" s="167"/>
      <c r="AR229" s="167"/>
      <c r="AS229" s="167"/>
      <c r="AT229" s="167"/>
      <c r="AU229" s="167"/>
      <c r="AV229" s="167"/>
      <c r="AW229" s="167"/>
      <c r="AX229" s="167"/>
      <c r="BC229"/>
    </row>
    <row r="230" spans="1:55" s="16" customFormat="1" ht="15" customHeight="1" thickBot="1">
      <c r="A230" s="326" t="s">
        <v>169</v>
      </c>
      <c r="B230" s="326"/>
      <c r="C230" s="326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  <c r="X230" s="326"/>
      <c r="Y230" s="326"/>
      <c r="Z230" s="326"/>
      <c r="AA230" s="326"/>
      <c r="AB230" s="327"/>
      <c r="AC230" s="288"/>
      <c r="AD230" s="273"/>
      <c r="AE230" s="273"/>
      <c r="AF230" s="273"/>
      <c r="AG230" s="180">
        <f>SUM(AG231:AO234)</f>
        <v>0</v>
      </c>
      <c r="AH230" s="180"/>
      <c r="AI230" s="180"/>
      <c r="AJ230" s="180"/>
      <c r="AK230" s="180"/>
      <c r="AL230" s="180"/>
      <c r="AM230" s="180"/>
      <c r="AN230" s="180"/>
      <c r="AO230" s="180"/>
      <c r="AP230" s="180">
        <f>SUM(AP231:AX234)</f>
        <v>0</v>
      </c>
      <c r="AQ230" s="180"/>
      <c r="AR230" s="180"/>
      <c r="AS230" s="180"/>
      <c r="AT230" s="180"/>
      <c r="AU230" s="180"/>
      <c r="AV230" s="180"/>
      <c r="AW230" s="180"/>
      <c r="AX230" s="180"/>
      <c r="BC230"/>
    </row>
    <row r="231" spans="1:55" s="16" customFormat="1" ht="12.75">
      <c r="A231" s="328" t="s">
        <v>27</v>
      </c>
      <c r="B231" s="328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9"/>
      <c r="AC231" s="289"/>
      <c r="AD231" s="290"/>
      <c r="AE231" s="290"/>
      <c r="AF231" s="290"/>
      <c r="AG231" s="247">
        <v>0</v>
      </c>
      <c r="AH231" s="248"/>
      <c r="AI231" s="248"/>
      <c r="AJ231" s="248"/>
      <c r="AK231" s="248"/>
      <c r="AL231" s="248"/>
      <c r="AM231" s="248"/>
      <c r="AN231" s="248"/>
      <c r="AO231" s="253"/>
      <c r="AP231" s="247">
        <v>0</v>
      </c>
      <c r="AQ231" s="248"/>
      <c r="AR231" s="248"/>
      <c r="AS231" s="248"/>
      <c r="AT231" s="248"/>
      <c r="AU231" s="248"/>
      <c r="AV231" s="248"/>
      <c r="AW231" s="248"/>
      <c r="AX231" s="253"/>
      <c r="BC231"/>
    </row>
    <row r="232" spans="1:55" s="16" customFormat="1" ht="12.75">
      <c r="A232" s="292" t="s">
        <v>166</v>
      </c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  <c r="AA232" s="292"/>
      <c r="AB232" s="293"/>
      <c r="AC232" s="289"/>
      <c r="AD232" s="290"/>
      <c r="AE232" s="290"/>
      <c r="AF232" s="290"/>
      <c r="AG232" s="250"/>
      <c r="AH232" s="251"/>
      <c r="AI232" s="251"/>
      <c r="AJ232" s="251"/>
      <c r="AK232" s="251"/>
      <c r="AL232" s="251"/>
      <c r="AM232" s="251"/>
      <c r="AN232" s="251"/>
      <c r="AO232" s="254"/>
      <c r="AP232" s="250"/>
      <c r="AQ232" s="251"/>
      <c r="AR232" s="251"/>
      <c r="AS232" s="251"/>
      <c r="AT232" s="251"/>
      <c r="AU232" s="251"/>
      <c r="AV232" s="251"/>
      <c r="AW232" s="251"/>
      <c r="AX232" s="254"/>
      <c r="BC232"/>
    </row>
    <row r="233" spans="1:55" s="16" customFormat="1" ht="15" customHeight="1">
      <c r="A233" s="286" t="s">
        <v>167</v>
      </c>
      <c r="B233" s="286"/>
      <c r="C233" s="286"/>
      <c r="D233" s="286"/>
      <c r="E233" s="286"/>
      <c r="F233" s="286"/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7"/>
      <c r="AC233" s="288"/>
      <c r="AD233" s="273"/>
      <c r="AE233" s="273"/>
      <c r="AF233" s="273"/>
      <c r="AG233" s="167">
        <v>0</v>
      </c>
      <c r="AH233" s="167"/>
      <c r="AI233" s="167"/>
      <c r="AJ233" s="167"/>
      <c r="AK233" s="167"/>
      <c r="AL233" s="167"/>
      <c r="AM233" s="167"/>
      <c r="AN233" s="167"/>
      <c r="AO233" s="167"/>
      <c r="AP233" s="167">
        <v>0</v>
      </c>
      <c r="AQ233" s="167"/>
      <c r="AR233" s="167"/>
      <c r="AS233" s="167"/>
      <c r="AT233" s="167"/>
      <c r="AU233" s="167"/>
      <c r="AV233" s="167"/>
      <c r="AW233" s="167"/>
      <c r="AX233" s="167"/>
      <c r="BC233"/>
    </row>
    <row r="234" spans="1:55" s="16" customFormat="1" ht="15" customHeight="1" thickBot="1">
      <c r="A234" s="292" t="s">
        <v>168</v>
      </c>
      <c r="B234" s="292"/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  <c r="AA234" s="292"/>
      <c r="AB234" s="293"/>
      <c r="AC234" s="289"/>
      <c r="AD234" s="290"/>
      <c r="AE234" s="290"/>
      <c r="AF234" s="290"/>
      <c r="AG234" s="167">
        <v>0</v>
      </c>
      <c r="AH234" s="167"/>
      <c r="AI234" s="167"/>
      <c r="AJ234" s="167"/>
      <c r="AK234" s="167"/>
      <c r="AL234" s="167"/>
      <c r="AM234" s="167"/>
      <c r="AN234" s="167"/>
      <c r="AO234" s="167"/>
      <c r="AP234" s="167">
        <v>0</v>
      </c>
      <c r="AQ234" s="167"/>
      <c r="AR234" s="167"/>
      <c r="AS234" s="167"/>
      <c r="AT234" s="167"/>
      <c r="AU234" s="167"/>
      <c r="AV234" s="167"/>
      <c r="AW234" s="167"/>
      <c r="AX234" s="167"/>
      <c r="BC234"/>
    </row>
    <row r="235" spans="1:55" s="16" customFormat="1" ht="15" customHeight="1" thickBot="1">
      <c r="A235" s="307" t="s">
        <v>92</v>
      </c>
      <c r="B235" s="307"/>
      <c r="C235" s="307"/>
      <c r="D235" s="307"/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  <c r="AA235" s="307"/>
      <c r="AB235" s="308"/>
      <c r="AC235" s="309"/>
      <c r="AD235" s="310"/>
      <c r="AE235" s="310"/>
      <c r="AF235" s="310"/>
      <c r="AG235" s="180">
        <f>П000010052003+П000010053003</f>
        <v>2616</v>
      </c>
      <c r="AH235" s="180"/>
      <c r="AI235" s="180"/>
      <c r="AJ235" s="180"/>
      <c r="AK235" s="180"/>
      <c r="AL235" s="180"/>
      <c r="AM235" s="180"/>
      <c r="AN235" s="180"/>
      <c r="AO235" s="180"/>
      <c r="AP235" s="180">
        <f>П000010052004+П000010053004</f>
        <v>2779</v>
      </c>
      <c r="AQ235" s="180"/>
      <c r="AR235" s="180"/>
      <c r="AS235" s="180"/>
      <c r="AT235" s="180"/>
      <c r="AU235" s="180"/>
      <c r="AV235" s="180"/>
      <c r="AW235" s="180"/>
      <c r="AX235" s="180"/>
      <c r="BC235"/>
    </row>
    <row r="236" spans="1:55" s="16" customFormat="1" ht="12.75">
      <c r="A236" s="330" t="s">
        <v>171</v>
      </c>
      <c r="B236" s="330"/>
      <c r="C236" s="330"/>
      <c r="D236" s="330"/>
      <c r="E236" s="330"/>
      <c r="F236" s="330"/>
      <c r="G236" s="330"/>
      <c r="H236" s="330"/>
      <c r="I236" s="330"/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30"/>
      <c r="U236" s="330"/>
      <c r="V236" s="330"/>
      <c r="W236" s="330"/>
      <c r="X236" s="330"/>
      <c r="Y236" s="330"/>
      <c r="Z236" s="330"/>
      <c r="AA236" s="330"/>
      <c r="AB236" s="331"/>
      <c r="AC236" s="289"/>
      <c r="AD236" s="290"/>
      <c r="AE236" s="290"/>
      <c r="AF236" s="290"/>
      <c r="AG236" s="301">
        <f>SUM(AG238:AO244)</f>
        <v>7452</v>
      </c>
      <c r="AH236" s="302"/>
      <c r="AI236" s="302"/>
      <c r="AJ236" s="302"/>
      <c r="AK236" s="302"/>
      <c r="AL236" s="302"/>
      <c r="AM236" s="302"/>
      <c r="AN236" s="302"/>
      <c r="AO236" s="303"/>
      <c r="AP236" s="301">
        <f>SUM(AP238:AX244)</f>
        <v>4000</v>
      </c>
      <c r="AQ236" s="302"/>
      <c r="AR236" s="302"/>
      <c r="AS236" s="302"/>
      <c r="AT236" s="302"/>
      <c r="AU236" s="302"/>
      <c r="AV236" s="302"/>
      <c r="AW236" s="302"/>
      <c r="AX236" s="303"/>
      <c r="BC236" s="89"/>
    </row>
    <row r="237" spans="1:55" s="16" customFormat="1" ht="13.5" thickBot="1">
      <c r="A237" s="332" t="s">
        <v>170</v>
      </c>
      <c r="B237" s="322"/>
      <c r="C237" s="322"/>
      <c r="D237" s="322"/>
      <c r="E237" s="322"/>
      <c r="F237" s="322"/>
      <c r="G237" s="322"/>
      <c r="H237" s="322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322"/>
      <c r="U237" s="322"/>
      <c r="V237" s="322"/>
      <c r="W237" s="322"/>
      <c r="X237" s="322"/>
      <c r="Y237" s="322"/>
      <c r="Z237" s="322"/>
      <c r="AA237" s="322"/>
      <c r="AB237" s="323"/>
      <c r="AC237" s="284"/>
      <c r="AD237" s="285"/>
      <c r="AE237" s="285"/>
      <c r="AF237" s="285"/>
      <c r="AG237" s="304"/>
      <c r="AH237" s="305"/>
      <c r="AI237" s="305"/>
      <c r="AJ237" s="305"/>
      <c r="AK237" s="305"/>
      <c r="AL237" s="305"/>
      <c r="AM237" s="305"/>
      <c r="AN237" s="305"/>
      <c r="AO237" s="306"/>
      <c r="AP237" s="304"/>
      <c r="AQ237" s="305"/>
      <c r="AR237" s="305"/>
      <c r="AS237" s="305"/>
      <c r="AT237" s="305"/>
      <c r="AU237" s="305"/>
      <c r="AV237" s="305"/>
      <c r="AW237" s="305"/>
      <c r="AX237" s="306"/>
      <c r="BC237" s="89"/>
    </row>
    <row r="238" spans="1:55" s="16" customFormat="1" ht="12.75">
      <c r="A238" s="333" t="s">
        <v>27</v>
      </c>
      <c r="B238" s="333"/>
      <c r="C238" s="333"/>
      <c r="D238" s="333"/>
      <c r="E238" s="333"/>
      <c r="F238" s="333"/>
      <c r="G238" s="333"/>
      <c r="H238" s="333"/>
      <c r="I238" s="333"/>
      <c r="J238" s="333"/>
      <c r="K238" s="333"/>
      <c r="L238" s="333"/>
      <c r="M238" s="333"/>
      <c r="N238" s="333"/>
      <c r="O238" s="333"/>
      <c r="P238" s="333"/>
      <c r="Q238" s="333"/>
      <c r="R238" s="333"/>
      <c r="S238" s="333"/>
      <c r="T238" s="333"/>
      <c r="U238" s="333"/>
      <c r="V238" s="333"/>
      <c r="W238" s="333"/>
      <c r="X238" s="333"/>
      <c r="Y238" s="333"/>
      <c r="Z238" s="333"/>
      <c r="AA238" s="333"/>
      <c r="AB238" s="334"/>
      <c r="AC238" s="280"/>
      <c r="AD238" s="281"/>
      <c r="AE238" s="281"/>
      <c r="AF238" s="281"/>
      <c r="AG238" s="247">
        <v>1208</v>
      </c>
      <c r="AH238" s="248"/>
      <c r="AI238" s="248"/>
      <c r="AJ238" s="248"/>
      <c r="AK238" s="248"/>
      <c r="AL238" s="248"/>
      <c r="AM238" s="248"/>
      <c r="AN238" s="248"/>
      <c r="AO238" s="253"/>
      <c r="AP238" s="247">
        <v>1247</v>
      </c>
      <c r="AQ238" s="248"/>
      <c r="AR238" s="248"/>
      <c r="AS238" s="248"/>
      <c r="AT238" s="248"/>
      <c r="AU238" s="248"/>
      <c r="AV238" s="248"/>
      <c r="AW238" s="248"/>
      <c r="AX238" s="253"/>
      <c r="BC238" s="89"/>
    </row>
    <row r="239" spans="1:55" s="16" customFormat="1" ht="12.75">
      <c r="A239" s="335" t="s">
        <v>172</v>
      </c>
      <c r="B239" s="335"/>
      <c r="C239" s="335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335"/>
      <c r="U239" s="335"/>
      <c r="V239" s="335"/>
      <c r="W239" s="335"/>
      <c r="X239" s="335"/>
      <c r="Y239" s="335"/>
      <c r="Z239" s="335"/>
      <c r="AA239" s="335"/>
      <c r="AB239" s="336"/>
      <c r="AC239" s="284"/>
      <c r="AD239" s="285"/>
      <c r="AE239" s="285"/>
      <c r="AF239" s="285"/>
      <c r="AG239" s="250"/>
      <c r="AH239" s="251"/>
      <c r="AI239" s="251"/>
      <c r="AJ239" s="251"/>
      <c r="AK239" s="251"/>
      <c r="AL239" s="251"/>
      <c r="AM239" s="251"/>
      <c r="AN239" s="251"/>
      <c r="AO239" s="254"/>
      <c r="AP239" s="250"/>
      <c r="AQ239" s="251"/>
      <c r="AR239" s="251"/>
      <c r="AS239" s="251"/>
      <c r="AT239" s="251"/>
      <c r="AU239" s="251"/>
      <c r="AV239" s="251"/>
      <c r="AW239" s="251"/>
      <c r="AX239" s="254"/>
      <c r="BC239" s="89"/>
    </row>
    <row r="240" spans="1:55" s="16" customFormat="1" ht="15" customHeight="1">
      <c r="A240" s="335" t="s">
        <v>173</v>
      </c>
      <c r="B240" s="335"/>
      <c r="C240" s="335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335"/>
      <c r="U240" s="335"/>
      <c r="V240" s="335"/>
      <c r="W240" s="335"/>
      <c r="X240" s="335"/>
      <c r="Y240" s="335"/>
      <c r="Z240" s="335"/>
      <c r="AA240" s="335"/>
      <c r="AB240" s="336"/>
      <c r="AC240" s="284"/>
      <c r="AD240" s="285"/>
      <c r="AE240" s="285"/>
      <c r="AF240" s="285"/>
      <c r="AG240" s="167">
        <v>0</v>
      </c>
      <c r="AH240" s="167"/>
      <c r="AI240" s="167"/>
      <c r="AJ240" s="167"/>
      <c r="AK240" s="167"/>
      <c r="AL240" s="167"/>
      <c r="AM240" s="167"/>
      <c r="AN240" s="167"/>
      <c r="AO240" s="167"/>
      <c r="AP240" s="167">
        <v>0</v>
      </c>
      <c r="AQ240" s="167"/>
      <c r="AR240" s="167"/>
      <c r="AS240" s="167"/>
      <c r="AT240" s="167"/>
      <c r="AU240" s="167"/>
      <c r="AV240" s="167"/>
      <c r="AW240" s="167"/>
      <c r="AX240" s="167"/>
      <c r="BC240" s="89"/>
    </row>
    <row r="241" spans="1:55" s="16" customFormat="1" ht="15" customHeight="1">
      <c r="A241" s="286" t="s">
        <v>174</v>
      </c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7"/>
      <c r="AC241" s="288"/>
      <c r="AD241" s="273"/>
      <c r="AE241" s="273"/>
      <c r="AF241" s="273"/>
      <c r="AG241" s="167">
        <v>61</v>
      </c>
      <c r="AH241" s="167"/>
      <c r="AI241" s="167"/>
      <c r="AJ241" s="167"/>
      <c r="AK241" s="167"/>
      <c r="AL241" s="167"/>
      <c r="AM241" s="167"/>
      <c r="AN241" s="167"/>
      <c r="AO241" s="167"/>
      <c r="AP241" s="167">
        <v>54</v>
      </c>
      <c r="AQ241" s="167"/>
      <c r="AR241" s="167"/>
      <c r="AS241" s="167"/>
      <c r="AT241" s="167"/>
      <c r="AU241" s="167"/>
      <c r="AV241" s="167"/>
      <c r="AW241" s="167"/>
      <c r="AX241" s="167"/>
      <c r="BC241" s="89"/>
    </row>
    <row r="242" spans="1:55" s="16" customFormat="1" ht="15" customHeight="1">
      <c r="A242" s="286" t="s">
        <v>175</v>
      </c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7"/>
      <c r="AC242" s="288"/>
      <c r="AD242" s="273"/>
      <c r="AE242" s="273"/>
      <c r="AF242" s="273"/>
      <c r="AG242" s="167">
        <v>0</v>
      </c>
      <c r="AH242" s="167"/>
      <c r="AI242" s="167"/>
      <c r="AJ242" s="167"/>
      <c r="AK242" s="167"/>
      <c r="AL242" s="167"/>
      <c r="AM242" s="167"/>
      <c r="AN242" s="167"/>
      <c r="AO242" s="167"/>
      <c r="AP242" s="167">
        <v>0</v>
      </c>
      <c r="AQ242" s="167"/>
      <c r="AR242" s="167"/>
      <c r="AS242" s="167"/>
      <c r="AT242" s="167"/>
      <c r="AU242" s="167"/>
      <c r="AV242" s="167"/>
      <c r="AW242" s="167"/>
      <c r="AX242" s="167"/>
      <c r="BC242" s="89"/>
    </row>
    <row r="243" spans="1:55" s="16" customFormat="1" ht="15" customHeight="1">
      <c r="A243" s="286" t="s">
        <v>176</v>
      </c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7"/>
      <c r="AC243" s="288"/>
      <c r="AD243" s="273"/>
      <c r="AE243" s="273"/>
      <c r="AF243" s="273"/>
      <c r="AG243" s="167">
        <v>6085</v>
      </c>
      <c r="AH243" s="167"/>
      <c r="AI243" s="167"/>
      <c r="AJ243" s="167"/>
      <c r="AK243" s="167"/>
      <c r="AL243" s="167"/>
      <c r="AM243" s="167"/>
      <c r="AN243" s="167"/>
      <c r="AO243" s="167"/>
      <c r="AP243" s="167">
        <v>2585</v>
      </c>
      <c r="AQ243" s="167"/>
      <c r="AR243" s="167"/>
      <c r="AS243" s="167"/>
      <c r="AT243" s="167"/>
      <c r="AU243" s="167"/>
      <c r="AV243" s="167"/>
      <c r="AW243" s="167"/>
      <c r="AX243" s="167"/>
      <c r="BC243" s="89"/>
    </row>
    <row r="244" spans="1:55" s="16" customFormat="1" ht="15" customHeight="1">
      <c r="A244" s="286" t="s">
        <v>168</v>
      </c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7"/>
      <c r="AC244" s="288"/>
      <c r="AD244" s="273"/>
      <c r="AE244" s="273"/>
      <c r="AF244" s="273"/>
      <c r="AG244" s="167">
        <v>98</v>
      </c>
      <c r="AH244" s="167"/>
      <c r="AI244" s="167"/>
      <c r="AJ244" s="167"/>
      <c r="AK244" s="167"/>
      <c r="AL244" s="167"/>
      <c r="AM244" s="167"/>
      <c r="AN244" s="167"/>
      <c r="AO244" s="167"/>
      <c r="AP244" s="167">
        <v>114</v>
      </c>
      <c r="AQ244" s="167"/>
      <c r="AR244" s="167"/>
      <c r="AS244" s="167"/>
      <c r="AT244" s="167"/>
      <c r="AU244" s="167"/>
      <c r="AV244" s="167"/>
      <c r="AW244" s="167"/>
      <c r="AX244" s="167"/>
      <c r="BC244" s="89"/>
    </row>
    <row r="245" spans="1:55" s="16" customFormat="1" ht="15" customHeight="1" thickBot="1">
      <c r="A245" s="318" t="s">
        <v>169</v>
      </c>
      <c r="B245" s="318"/>
      <c r="C245" s="318"/>
      <c r="D245" s="318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  <c r="AA245" s="318"/>
      <c r="AB245" s="319"/>
      <c r="AC245" s="280"/>
      <c r="AD245" s="281"/>
      <c r="AE245" s="281"/>
      <c r="AF245" s="281"/>
      <c r="AG245" s="180">
        <f>SUM(AG246:AO249)</f>
        <v>0</v>
      </c>
      <c r="AH245" s="180"/>
      <c r="AI245" s="180"/>
      <c r="AJ245" s="180"/>
      <c r="AK245" s="180"/>
      <c r="AL245" s="180"/>
      <c r="AM245" s="180"/>
      <c r="AN245" s="180"/>
      <c r="AO245" s="180"/>
      <c r="AP245" s="180">
        <f>SUM(AP246:AX249)</f>
        <v>0</v>
      </c>
      <c r="AQ245" s="180"/>
      <c r="AR245" s="180"/>
      <c r="AS245" s="180"/>
      <c r="AT245" s="180"/>
      <c r="AU245" s="180"/>
      <c r="AV245" s="180"/>
      <c r="AW245" s="180"/>
      <c r="AX245" s="180"/>
      <c r="BC245" s="115"/>
    </row>
    <row r="246" spans="1:50" s="16" customFormat="1" ht="12.75">
      <c r="A246" s="168" t="s">
        <v>27</v>
      </c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9"/>
      <c r="AC246" s="280"/>
      <c r="AD246" s="281"/>
      <c r="AE246" s="281"/>
      <c r="AF246" s="281"/>
      <c r="AG246" s="247">
        <v>0</v>
      </c>
      <c r="AH246" s="248"/>
      <c r="AI246" s="248"/>
      <c r="AJ246" s="248"/>
      <c r="AK246" s="248"/>
      <c r="AL246" s="248"/>
      <c r="AM246" s="248"/>
      <c r="AN246" s="248"/>
      <c r="AO246" s="253"/>
      <c r="AP246" s="247">
        <v>0</v>
      </c>
      <c r="AQ246" s="248"/>
      <c r="AR246" s="248"/>
      <c r="AS246" s="248"/>
      <c r="AT246" s="248"/>
      <c r="AU246" s="248"/>
      <c r="AV246" s="248"/>
      <c r="AW246" s="248"/>
      <c r="AX246" s="253"/>
    </row>
    <row r="247" spans="1:50" s="16" customFormat="1" ht="12.75">
      <c r="A247" s="282" t="s">
        <v>175</v>
      </c>
      <c r="B247" s="282"/>
      <c r="C247" s="282"/>
      <c r="D247" s="282"/>
      <c r="E247" s="282"/>
      <c r="F247" s="282"/>
      <c r="G247" s="282"/>
      <c r="H247" s="282"/>
      <c r="I247" s="282"/>
      <c r="J247" s="282"/>
      <c r="K247" s="282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3"/>
      <c r="AC247" s="284"/>
      <c r="AD247" s="285"/>
      <c r="AE247" s="285"/>
      <c r="AF247" s="285"/>
      <c r="AG247" s="250"/>
      <c r="AH247" s="251"/>
      <c r="AI247" s="251"/>
      <c r="AJ247" s="251"/>
      <c r="AK247" s="251"/>
      <c r="AL247" s="251"/>
      <c r="AM247" s="251"/>
      <c r="AN247" s="251"/>
      <c r="AO247" s="254"/>
      <c r="AP247" s="250"/>
      <c r="AQ247" s="251"/>
      <c r="AR247" s="251"/>
      <c r="AS247" s="251"/>
      <c r="AT247" s="251"/>
      <c r="AU247" s="251"/>
      <c r="AV247" s="251"/>
      <c r="AW247" s="251"/>
      <c r="AX247" s="254"/>
    </row>
    <row r="248" spans="1:50" s="16" customFormat="1" ht="15" customHeight="1">
      <c r="A248" s="282" t="s">
        <v>176</v>
      </c>
      <c r="B248" s="282"/>
      <c r="C248" s="282"/>
      <c r="D248" s="282"/>
      <c r="E248" s="282"/>
      <c r="F248" s="282"/>
      <c r="G248" s="282"/>
      <c r="H248" s="282"/>
      <c r="I248" s="282"/>
      <c r="J248" s="282"/>
      <c r="K248" s="282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3"/>
      <c r="AC248" s="284"/>
      <c r="AD248" s="285"/>
      <c r="AE248" s="285"/>
      <c r="AF248" s="285"/>
      <c r="AG248" s="167">
        <v>0</v>
      </c>
      <c r="AH248" s="167"/>
      <c r="AI248" s="167"/>
      <c r="AJ248" s="167"/>
      <c r="AK248" s="167"/>
      <c r="AL248" s="167"/>
      <c r="AM248" s="167"/>
      <c r="AN248" s="167"/>
      <c r="AO248" s="167"/>
      <c r="AP248" s="167">
        <v>0</v>
      </c>
      <c r="AQ248" s="167"/>
      <c r="AR248" s="167"/>
      <c r="AS248" s="167"/>
      <c r="AT248" s="167"/>
      <c r="AU248" s="167"/>
      <c r="AV248" s="167"/>
      <c r="AW248" s="167"/>
      <c r="AX248" s="167"/>
    </row>
    <row r="249" spans="1:50" s="16" customFormat="1" ht="15" customHeight="1">
      <c r="A249" s="282" t="s">
        <v>747</v>
      </c>
      <c r="B249" s="282"/>
      <c r="C249" s="282"/>
      <c r="D249" s="282"/>
      <c r="E249" s="282"/>
      <c r="F249" s="282"/>
      <c r="G249" s="282"/>
      <c r="H249" s="282"/>
      <c r="I249" s="282"/>
      <c r="J249" s="282"/>
      <c r="K249" s="282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3"/>
      <c r="AC249" s="284"/>
      <c r="AD249" s="285"/>
      <c r="AE249" s="285"/>
      <c r="AF249" s="285"/>
      <c r="AG249" s="167">
        <v>0</v>
      </c>
      <c r="AH249" s="167"/>
      <c r="AI249" s="167"/>
      <c r="AJ249" s="167"/>
      <c r="AK249" s="167"/>
      <c r="AL249" s="167"/>
      <c r="AM249" s="167"/>
      <c r="AN249" s="167"/>
      <c r="AO249" s="167"/>
      <c r="AP249" s="167">
        <v>0</v>
      </c>
      <c r="AQ249" s="167"/>
      <c r="AR249" s="167"/>
      <c r="AS249" s="167"/>
      <c r="AT249" s="167"/>
      <c r="AU249" s="167"/>
      <c r="AV249" s="167"/>
      <c r="AW249" s="167"/>
      <c r="AX249" s="167"/>
    </row>
    <row r="250" spans="1:50" s="16" customFormat="1" ht="15" customHeight="1" thickBot="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288"/>
      <c r="AD250" s="273"/>
      <c r="AE250" s="273"/>
      <c r="AF250" s="273"/>
      <c r="AG250" s="167">
        <v>0</v>
      </c>
      <c r="AH250" s="167"/>
      <c r="AI250" s="167"/>
      <c r="AJ250" s="167"/>
      <c r="AK250" s="167"/>
      <c r="AL250" s="167"/>
      <c r="AM250" s="167"/>
      <c r="AN250" s="167"/>
      <c r="AO250" s="167"/>
      <c r="AP250" s="167">
        <v>0</v>
      </c>
      <c r="AQ250" s="167"/>
      <c r="AR250" s="167"/>
      <c r="AS250" s="167"/>
      <c r="AT250" s="167"/>
      <c r="AU250" s="167"/>
      <c r="AV250" s="167"/>
      <c r="AW250" s="167"/>
      <c r="AX250" s="317"/>
    </row>
    <row r="251" spans="1:50" s="16" customFormat="1" ht="15" customHeight="1" hidden="1" thickBot="1">
      <c r="A251" s="313"/>
      <c r="B251" s="313"/>
      <c r="C251" s="313"/>
      <c r="D251" s="313"/>
      <c r="E251" s="313"/>
      <c r="F251" s="313"/>
      <c r="G251" s="313"/>
      <c r="H251" s="313"/>
      <c r="I251" s="313"/>
      <c r="J251" s="313"/>
      <c r="K251" s="313"/>
      <c r="L251" s="313"/>
      <c r="M251" s="313"/>
      <c r="N251" s="313"/>
      <c r="O251" s="313"/>
      <c r="P251" s="313"/>
      <c r="Q251" s="313"/>
      <c r="R251" s="313"/>
      <c r="S251" s="313"/>
      <c r="T251" s="313"/>
      <c r="U251" s="313"/>
      <c r="V251" s="313"/>
      <c r="W251" s="313"/>
      <c r="X251" s="313"/>
      <c r="Y251" s="313"/>
      <c r="Z251" s="313"/>
      <c r="AA251" s="313"/>
      <c r="AB251" s="314"/>
      <c r="AC251" s="280"/>
      <c r="AD251" s="281"/>
      <c r="AE251" s="281"/>
      <c r="AF251" s="281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5"/>
      <c r="AU251" s="315"/>
      <c r="AV251" s="315"/>
      <c r="AW251" s="315"/>
      <c r="AX251" s="316"/>
    </row>
    <row r="252" spans="1:50" s="16" customFormat="1" ht="15" customHeight="1" thickBot="1">
      <c r="A252" s="307" t="s">
        <v>92</v>
      </c>
      <c r="B252" s="307"/>
      <c r="C252" s="307"/>
      <c r="D252" s="307"/>
      <c r="E252" s="307"/>
      <c r="F252" s="307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8"/>
      <c r="AC252" s="309"/>
      <c r="AD252" s="310"/>
      <c r="AE252" s="310"/>
      <c r="AF252" s="310"/>
      <c r="AG252" s="311">
        <f>П000010056003+П000010055003</f>
        <v>7452</v>
      </c>
      <c r="AH252" s="311"/>
      <c r="AI252" s="311"/>
      <c r="AJ252" s="311"/>
      <c r="AK252" s="311"/>
      <c r="AL252" s="311"/>
      <c r="AM252" s="311"/>
      <c r="AN252" s="311"/>
      <c r="AO252" s="311"/>
      <c r="AP252" s="311">
        <f>П000010056004+П000010055004</f>
        <v>4000</v>
      </c>
      <c r="AQ252" s="311"/>
      <c r="AR252" s="311"/>
      <c r="AS252" s="311"/>
      <c r="AT252" s="311"/>
      <c r="AU252" s="311"/>
      <c r="AV252" s="311"/>
      <c r="AW252" s="311"/>
      <c r="AX252" s="312"/>
    </row>
    <row r="253" s="16" customFormat="1" ht="12.75"/>
    <row r="254" spans="1:50" s="17" customFormat="1" ht="15">
      <c r="A254" s="269" t="s">
        <v>177</v>
      </c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  <c r="AA254" s="269"/>
      <c r="AB254" s="269"/>
      <c r="AC254" s="269"/>
      <c r="AD254" s="269"/>
      <c r="AE254" s="269"/>
      <c r="AF254" s="269"/>
      <c r="AG254" s="269"/>
      <c r="AH254" s="269"/>
      <c r="AI254" s="269"/>
      <c r="AJ254" s="269"/>
      <c r="AK254" s="269"/>
      <c r="AL254" s="269"/>
      <c r="AM254" s="269"/>
      <c r="AN254" s="269"/>
      <c r="AO254" s="269"/>
      <c r="AP254" s="269"/>
      <c r="AQ254" s="269"/>
      <c r="AR254" s="269"/>
      <c r="AS254" s="269"/>
      <c r="AT254" s="269"/>
      <c r="AU254" s="269"/>
      <c r="AV254" s="269"/>
      <c r="AW254" s="269"/>
      <c r="AX254" s="269"/>
    </row>
    <row r="255" spans="1:50" s="19" customFormat="1" ht="4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</row>
    <row r="256" spans="1:50" s="11" customFormat="1" ht="12">
      <c r="A256" s="274" t="s">
        <v>60</v>
      </c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  <c r="AG256" s="275" t="s">
        <v>178</v>
      </c>
      <c r="AH256" s="275"/>
      <c r="AI256" s="275"/>
      <c r="AJ256" s="275"/>
      <c r="AK256" s="275"/>
      <c r="AL256" s="275"/>
      <c r="AM256" s="275"/>
      <c r="AN256" s="275"/>
      <c r="AO256" s="275"/>
      <c r="AP256" s="275" t="s">
        <v>179</v>
      </c>
      <c r="AQ256" s="275"/>
      <c r="AR256" s="275"/>
      <c r="AS256" s="275"/>
      <c r="AT256" s="275"/>
      <c r="AU256" s="275"/>
      <c r="AV256" s="275"/>
      <c r="AW256" s="275"/>
      <c r="AX256" s="275"/>
    </row>
    <row r="257" spans="1:50" s="11" customFormat="1" ht="12">
      <c r="A257" s="276" t="s">
        <v>62</v>
      </c>
      <c r="B257" s="276"/>
      <c r="C257" s="276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  <c r="X257" s="276"/>
      <c r="Y257" s="276"/>
      <c r="Z257" s="276"/>
      <c r="AA257" s="276"/>
      <c r="AB257" s="276"/>
      <c r="AC257" s="276" t="s">
        <v>61</v>
      </c>
      <c r="AD257" s="276"/>
      <c r="AE257" s="276"/>
      <c r="AF257" s="276"/>
      <c r="AG257" s="276"/>
      <c r="AH257" s="276"/>
      <c r="AI257" s="276"/>
      <c r="AJ257" s="276"/>
      <c r="AK257" s="276"/>
      <c r="AL257" s="276"/>
      <c r="AM257" s="276"/>
      <c r="AN257" s="276"/>
      <c r="AO257" s="276"/>
      <c r="AP257" s="276" t="s">
        <v>48</v>
      </c>
      <c r="AQ257" s="276"/>
      <c r="AR257" s="276"/>
      <c r="AS257" s="276"/>
      <c r="AT257" s="276"/>
      <c r="AU257" s="276"/>
      <c r="AV257" s="276"/>
      <c r="AW257" s="276"/>
      <c r="AX257" s="276"/>
    </row>
    <row r="258" spans="1:50" s="11" customFormat="1" ht="12.75" thickBot="1">
      <c r="A258" s="275">
        <v>1</v>
      </c>
      <c r="B258" s="275"/>
      <c r="C258" s="275"/>
      <c r="D258" s="275"/>
      <c r="E258" s="275"/>
      <c r="F258" s="275"/>
      <c r="G258" s="275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75"/>
      <c r="U258" s="275"/>
      <c r="V258" s="275"/>
      <c r="W258" s="275"/>
      <c r="X258" s="275"/>
      <c r="Y258" s="275"/>
      <c r="Z258" s="275"/>
      <c r="AA258" s="275"/>
      <c r="AB258" s="275"/>
      <c r="AC258" s="275">
        <v>2</v>
      </c>
      <c r="AD258" s="275"/>
      <c r="AE258" s="275"/>
      <c r="AF258" s="275"/>
      <c r="AG258" s="275">
        <v>3</v>
      </c>
      <c r="AH258" s="275"/>
      <c r="AI258" s="275"/>
      <c r="AJ258" s="275"/>
      <c r="AK258" s="275"/>
      <c r="AL258" s="275"/>
      <c r="AM258" s="275"/>
      <c r="AN258" s="275"/>
      <c r="AO258" s="275"/>
      <c r="AP258" s="275">
        <v>4</v>
      </c>
      <c r="AQ258" s="275"/>
      <c r="AR258" s="275"/>
      <c r="AS258" s="275"/>
      <c r="AT258" s="275"/>
      <c r="AU258" s="275"/>
      <c r="AV258" s="275"/>
      <c r="AW258" s="275"/>
      <c r="AX258" s="275"/>
    </row>
    <row r="259" spans="1:50" s="16" customFormat="1" ht="15" customHeight="1">
      <c r="A259" s="299" t="s">
        <v>49</v>
      </c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300"/>
      <c r="AC259" s="337" t="s">
        <v>246</v>
      </c>
      <c r="AD259" s="338"/>
      <c r="AE259" s="338"/>
      <c r="AF259" s="338"/>
      <c r="AG259" s="167">
        <v>2876</v>
      </c>
      <c r="AH259" s="167"/>
      <c r="AI259" s="167"/>
      <c r="AJ259" s="167"/>
      <c r="AK259" s="167"/>
      <c r="AL259" s="167"/>
      <c r="AM259" s="167"/>
      <c r="AN259" s="167"/>
      <c r="AO259" s="167"/>
      <c r="AP259" s="167">
        <v>2454</v>
      </c>
      <c r="AQ259" s="167"/>
      <c r="AR259" s="167"/>
      <c r="AS259" s="167"/>
      <c r="AT259" s="167"/>
      <c r="AU259" s="167"/>
      <c r="AV259" s="167"/>
      <c r="AW259" s="167"/>
      <c r="AX259" s="167"/>
    </row>
    <row r="260" spans="1:50" s="16" customFormat="1" ht="15" customHeight="1">
      <c r="A260" s="299" t="s">
        <v>50</v>
      </c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300"/>
      <c r="AC260" s="288" t="s">
        <v>247</v>
      </c>
      <c r="AD260" s="273"/>
      <c r="AE260" s="273"/>
      <c r="AF260" s="273"/>
      <c r="AG260" s="167">
        <v>1018</v>
      </c>
      <c r="AH260" s="167"/>
      <c r="AI260" s="167"/>
      <c r="AJ260" s="167"/>
      <c r="AK260" s="167"/>
      <c r="AL260" s="167"/>
      <c r="AM260" s="167"/>
      <c r="AN260" s="167"/>
      <c r="AO260" s="167"/>
      <c r="AP260" s="167">
        <v>898</v>
      </c>
      <c r="AQ260" s="167"/>
      <c r="AR260" s="167"/>
      <c r="AS260" s="167"/>
      <c r="AT260" s="167"/>
      <c r="AU260" s="167"/>
      <c r="AV260" s="167"/>
      <c r="AW260" s="167"/>
      <c r="AX260" s="167"/>
    </row>
    <row r="261" spans="1:50" s="16" customFormat="1" ht="15" customHeight="1">
      <c r="A261" s="299" t="s">
        <v>51</v>
      </c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300"/>
      <c r="AC261" s="288" t="s">
        <v>248</v>
      </c>
      <c r="AD261" s="273"/>
      <c r="AE261" s="273"/>
      <c r="AF261" s="273"/>
      <c r="AG261" s="167">
        <v>0</v>
      </c>
      <c r="AH261" s="167"/>
      <c r="AI261" s="167"/>
      <c r="AJ261" s="167"/>
      <c r="AK261" s="167"/>
      <c r="AL261" s="167"/>
      <c r="AM261" s="167"/>
      <c r="AN261" s="167"/>
      <c r="AO261" s="167"/>
      <c r="AP261" s="167">
        <v>0</v>
      </c>
      <c r="AQ261" s="167"/>
      <c r="AR261" s="167"/>
      <c r="AS261" s="167"/>
      <c r="AT261" s="167"/>
      <c r="AU261" s="167"/>
      <c r="AV261" s="167"/>
      <c r="AW261" s="167"/>
      <c r="AX261" s="167"/>
    </row>
    <row r="262" spans="1:50" s="16" customFormat="1" ht="15" customHeight="1">
      <c r="A262" s="299" t="s">
        <v>52</v>
      </c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300"/>
      <c r="AC262" s="288" t="s">
        <v>249</v>
      </c>
      <c r="AD262" s="273"/>
      <c r="AE262" s="273"/>
      <c r="AF262" s="273"/>
      <c r="AG262" s="167">
        <v>302</v>
      </c>
      <c r="AH262" s="167"/>
      <c r="AI262" s="167"/>
      <c r="AJ262" s="167"/>
      <c r="AK262" s="167"/>
      <c r="AL262" s="167"/>
      <c r="AM262" s="167"/>
      <c r="AN262" s="167"/>
      <c r="AO262" s="167"/>
      <c r="AP262" s="167">
        <v>382</v>
      </c>
      <c r="AQ262" s="167"/>
      <c r="AR262" s="167"/>
      <c r="AS262" s="167"/>
      <c r="AT262" s="167"/>
      <c r="AU262" s="167"/>
      <c r="AV262" s="167"/>
      <c r="AW262" s="167"/>
      <c r="AX262" s="167"/>
    </row>
    <row r="263" spans="1:50" s="16" customFormat="1" ht="15" customHeight="1">
      <c r="A263" s="299" t="s">
        <v>53</v>
      </c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300"/>
      <c r="AC263" s="288" t="s">
        <v>250</v>
      </c>
      <c r="AD263" s="273"/>
      <c r="AE263" s="273"/>
      <c r="AF263" s="273"/>
      <c r="AG263" s="167">
        <v>164</v>
      </c>
      <c r="AH263" s="167"/>
      <c r="AI263" s="167"/>
      <c r="AJ263" s="167"/>
      <c r="AK263" s="167"/>
      <c r="AL263" s="167"/>
      <c r="AM263" s="167"/>
      <c r="AN263" s="167"/>
      <c r="AO263" s="167"/>
      <c r="AP263" s="167">
        <v>204</v>
      </c>
      <c r="AQ263" s="167"/>
      <c r="AR263" s="167"/>
      <c r="AS263" s="167"/>
      <c r="AT263" s="167"/>
      <c r="AU263" s="167"/>
      <c r="AV263" s="167"/>
      <c r="AW263" s="167"/>
      <c r="AX263" s="167"/>
    </row>
    <row r="264" spans="1:50" s="16" customFormat="1" ht="15" customHeight="1" thickBot="1">
      <c r="A264" s="299" t="s">
        <v>54</v>
      </c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300"/>
      <c r="AC264" s="288" t="s">
        <v>251</v>
      </c>
      <c r="AD264" s="273"/>
      <c r="AE264" s="273"/>
      <c r="AF264" s="273"/>
      <c r="AG264" s="180">
        <f>SUM(AG259:AO263)</f>
        <v>4360</v>
      </c>
      <c r="AH264" s="180"/>
      <c r="AI264" s="180"/>
      <c r="AJ264" s="180"/>
      <c r="AK264" s="180"/>
      <c r="AL264" s="180"/>
      <c r="AM264" s="180"/>
      <c r="AN264" s="180"/>
      <c r="AO264" s="180"/>
      <c r="AP264" s="180">
        <f>SUM(AP259:AX263)</f>
        <v>3938</v>
      </c>
      <c r="AQ264" s="180"/>
      <c r="AR264" s="180"/>
      <c r="AS264" s="180"/>
      <c r="AT264" s="180"/>
      <c r="AU264" s="180"/>
      <c r="AV264" s="180"/>
      <c r="AW264" s="180"/>
      <c r="AX264" s="180"/>
    </row>
    <row r="265" spans="1:50" s="16" customFormat="1" ht="12.75">
      <c r="A265" s="297" t="s">
        <v>181</v>
      </c>
      <c r="B265" s="297"/>
      <c r="C265" s="297"/>
      <c r="D265" s="297"/>
      <c r="E265" s="297"/>
      <c r="F265" s="297"/>
      <c r="G265" s="297"/>
      <c r="H265" s="297"/>
      <c r="I265" s="297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  <c r="T265" s="297"/>
      <c r="U265" s="297"/>
      <c r="V265" s="297"/>
      <c r="W265" s="297"/>
      <c r="X265" s="297"/>
      <c r="Y265" s="297"/>
      <c r="Z265" s="297"/>
      <c r="AA265" s="297"/>
      <c r="AB265" s="298"/>
      <c r="AC265" s="280"/>
      <c r="AD265" s="281"/>
      <c r="AE265" s="281"/>
      <c r="AF265" s="281"/>
      <c r="AG265" s="247">
        <v>0</v>
      </c>
      <c r="AH265" s="248"/>
      <c r="AI265" s="248"/>
      <c r="AJ265" s="248"/>
      <c r="AK265" s="248"/>
      <c r="AL265" s="248"/>
      <c r="AM265" s="248"/>
      <c r="AN265" s="248"/>
      <c r="AO265" s="253"/>
      <c r="AP265" s="247">
        <v>0</v>
      </c>
      <c r="AQ265" s="248"/>
      <c r="AR265" s="248"/>
      <c r="AS265" s="248"/>
      <c r="AT265" s="248"/>
      <c r="AU265" s="248"/>
      <c r="AV265" s="248"/>
      <c r="AW265" s="248"/>
      <c r="AX265" s="253"/>
    </row>
    <row r="266" spans="1:50" s="16" customFormat="1" ht="12.75">
      <c r="A266" s="282" t="s">
        <v>55</v>
      </c>
      <c r="B266" s="282"/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82"/>
      <c r="X266" s="282"/>
      <c r="Y266" s="282"/>
      <c r="Z266" s="282"/>
      <c r="AA266" s="282"/>
      <c r="AB266" s="283"/>
      <c r="AC266" s="284" t="s">
        <v>252</v>
      </c>
      <c r="AD266" s="285"/>
      <c r="AE266" s="285"/>
      <c r="AF266" s="285"/>
      <c r="AG266" s="250"/>
      <c r="AH266" s="251"/>
      <c r="AI266" s="251"/>
      <c r="AJ266" s="251"/>
      <c r="AK266" s="251"/>
      <c r="AL266" s="251"/>
      <c r="AM266" s="251"/>
      <c r="AN266" s="251"/>
      <c r="AO266" s="254"/>
      <c r="AP266" s="250"/>
      <c r="AQ266" s="251"/>
      <c r="AR266" s="251"/>
      <c r="AS266" s="251"/>
      <c r="AT266" s="251"/>
      <c r="AU266" s="251"/>
      <c r="AV266" s="251"/>
      <c r="AW266" s="251"/>
      <c r="AX266" s="254"/>
    </row>
    <row r="267" spans="1:50" s="16" customFormat="1" ht="15" customHeight="1">
      <c r="A267" s="286" t="s">
        <v>56</v>
      </c>
      <c r="B267" s="286"/>
      <c r="C267" s="286"/>
      <c r="D267" s="286"/>
      <c r="E267" s="286"/>
      <c r="F267" s="286"/>
      <c r="G267" s="286"/>
      <c r="H267" s="286"/>
      <c r="I267" s="286"/>
      <c r="J267" s="286"/>
      <c r="K267" s="286"/>
      <c r="L267" s="286"/>
      <c r="M267" s="286"/>
      <c r="N267" s="286"/>
      <c r="O267" s="286"/>
      <c r="P267" s="286"/>
      <c r="Q267" s="286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7"/>
      <c r="AC267" s="288" t="s">
        <v>253</v>
      </c>
      <c r="AD267" s="273"/>
      <c r="AE267" s="273"/>
      <c r="AF267" s="273"/>
      <c r="AG267" s="167">
        <v>0</v>
      </c>
      <c r="AH267" s="167"/>
      <c r="AI267" s="167"/>
      <c r="AJ267" s="167"/>
      <c r="AK267" s="167"/>
      <c r="AL267" s="167"/>
      <c r="AM267" s="167"/>
      <c r="AN267" s="167"/>
      <c r="AO267" s="167"/>
      <c r="AP267" s="167">
        <v>0</v>
      </c>
      <c r="AQ267" s="167"/>
      <c r="AR267" s="167"/>
      <c r="AS267" s="167"/>
      <c r="AT267" s="167"/>
      <c r="AU267" s="167"/>
      <c r="AV267" s="167"/>
      <c r="AW267" s="167"/>
      <c r="AX267" s="167"/>
    </row>
    <row r="268" spans="1:50" s="16" customFormat="1" ht="15" customHeight="1" thickBot="1">
      <c r="A268" s="286" t="s">
        <v>180</v>
      </c>
      <c r="B268" s="286"/>
      <c r="C268" s="286"/>
      <c r="D268" s="286"/>
      <c r="E268" s="286"/>
      <c r="F268" s="286"/>
      <c r="G268" s="286"/>
      <c r="H268" s="286"/>
      <c r="I268" s="286"/>
      <c r="J268" s="286"/>
      <c r="K268" s="286"/>
      <c r="L268" s="286"/>
      <c r="M268" s="286"/>
      <c r="N268" s="286"/>
      <c r="O268" s="286"/>
      <c r="P268" s="286"/>
      <c r="Q268" s="286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7"/>
      <c r="AC268" s="295" t="s">
        <v>254</v>
      </c>
      <c r="AD268" s="296"/>
      <c r="AE268" s="296"/>
      <c r="AF268" s="296"/>
      <c r="AG268" s="167">
        <v>0</v>
      </c>
      <c r="AH268" s="167"/>
      <c r="AI268" s="167"/>
      <c r="AJ268" s="167"/>
      <c r="AK268" s="167"/>
      <c r="AL268" s="167"/>
      <c r="AM268" s="167"/>
      <c r="AN268" s="167"/>
      <c r="AO268" s="167"/>
      <c r="AP268" s="167">
        <v>0</v>
      </c>
      <c r="AQ268" s="167"/>
      <c r="AR268" s="167"/>
      <c r="AS268" s="167"/>
      <c r="AT268" s="167"/>
      <c r="AU268" s="167"/>
      <c r="AV268" s="167"/>
      <c r="AW268" s="167"/>
      <c r="AX268" s="167"/>
    </row>
    <row r="269" ht="11.25">
      <c r="AX269" s="20" t="s">
        <v>38</v>
      </c>
    </row>
    <row r="270" spans="1:50" s="17" customFormat="1" ht="15">
      <c r="A270" s="269" t="s">
        <v>182</v>
      </c>
      <c r="B270" s="269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69"/>
      <c r="AI270" s="269"/>
      <c r="AJ270" s="269"/>
      <c r="AK270" s="269"/>
      <c r="AL270" s="269"/>
      <c r="AM270" s="269"/>
      <c r="AN270" s="269"/>
      <c r="AO270" s="269"/>
      <c r="AP270" s="269"/>
      <c r="AQ270" s="269"/>
      <c r="AR270" s="269"/>
      <c r="AS270" s="269"/>
      <c r="AT270" s="269"/>
      <c r="AU270" s="269"/>
      <c r="AV270" s="269"/>
      <c r="AW270" s="269"/>
      <c r="AX270" s="269"/>
    </row>
    <row r="271" spans="1:50" s="19" customFormat="1" ht="4.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</row>
    <row r="272" spans="1:50" s="11" customFormat="1" ht="12">
      <c r="A272" s="274" t="s">
        <v>60</v>
      </c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4"/>
      <c r="AD272" s="274"/>
      <c r="AE272" s="274"/>
      <c r="AF272" s="274"/>
      <c r="AG272" s="275" t="s">
        <v>162</v>
      </c>
      <c r="AH272" s="275"/>
      <c r="AI272" s="275"/>
      <c r="AJ272" s="275"/>
      <c r="AK272" s="275"/>
      <c r="AL272" s="275"/>
      <c r="AM272" s="275"/>
      <c r="AN272" s="275"/>
      <c r="AO272" s="275"/>
      <c r="AP272" s="275" t="s">
        <v>163</v>
      </c>
      <c r="AQ272" s="275"/>
      <c r="AR272" s="275"/>
      <c r="AS272" s="275"/>
      <c r="AT272" s="275"/>
      <c r="AU272" s="275"/>
      <c r="AV272" s="275"/>
      <c r="AW272" s="275"/>
      <c r="AX272" s="275"/>
    </row>
    <row r="273" spans="1:50" s="11" customFormat="1" ht="12">
      <c r="A273" s="276" t="s">
        <v>62</v>
      </c>
      <c r="B273" s="276"/>
      <c r="C273" s="276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  <c r="X273" s="276"/>
      <c r="Y273" s="276"/>
      <c r="Z273" s="276"/>
      <c r="AA273" s="276"/>
      <c r="AB273" s="276"/>
      <c r="AC273" s="276" t="s">
        <v>61</v>
      </c>
      <c r="AD273" s="276"/>
      <c r="AE273" s="276"/>
      <c r="AF273" s="276"/>
      <c r="AG273" s="276" t="s">
        <v>11</v>
      </c>
      <c r="AH273" s="276"/>
      <c r="AI273" s="276"/>
      <c r="AJ273" s="276"/>
      <c r="AK273" s="276"/>
      <c r="AL273" s="276"/>
      <c r="AM273" s="276"/>
      <c r="AN273" s="276"/>
      <c r="AO273" s="276"/>
      <c r="AP273" s="276" t="s">
        <v>164</v>
      </c>
      <c r="AQ273" s="276"/>
      <c r="AR273" s="276"/>
      <c r="AS273" s="276"/>
      <c r="AT273" s="276"/>
      <c r="AU273" s="276"/>
      <c r="AV273" s="276"/>
      <c r="AW273" s="276"/>
      <c r="AX273" s="276"/>
    </row>
    <row r="274" spans="1:50" s="11" customFormat="1" ht="12.75" thickBot="1">
      <c r="A274" s="274">
        <v>1</v>
      </c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5">
        <v>2</v>
      </c>
      <c r="AD274" s="275"/>
      <c r="AE274" s="275"/>
      <c r="AF274" s="275"/>
      <c r="AG274" s="275">
        <v>3</v>
      </c>
      <c r="AH274" s="275"/>
      <c r="AI274" s="275"/>
      <c r="AJ274" s="275"/>
      <c r="AK274" s="275"/>
      <c r="AL274" s="275"/>
      <c r="AM274" s="275"/>
      <c r="AN274" s="275"/>
      <c r="AO274" s="275"/>
      <c r="AP274" s="275">
        <v>4</v>
      </c>
      <c r="AQ274" s="275"/>
      <c r="AR274" s="275"/>
      <c r="AS274" s="275"/>
      <c r="AT274" s="275"/>
      <c r="AU274" s="275"/>
      <c r="AV274" s="275"/>
      <c r="AW274" s="275"/>
      <c r="AX274" s="275"/>
    </row>
    <row r="275" spans="1:50" s="16" customFormat="1" ht="15" customHeight="1">
      <c r="A275" s="277" t="s">
        <v>183</v>
      </c>
      <c r="B275" s="277"/>
      <c r="C275" s="277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77"/>
      <c r="Z275" s="277"/>
      <c r="AA275" s="277"/>
      <c r="AB275" s="152"/>
      <c r="AC275" s="278"/>
      <c r="AD275" s="279"/>
      <c r="AE275" s="279"/>
      <c r="AF275" s="279"/>
      <c r="AG275" s="167">
        <v>0</v>
      </c>
      <c r="AH275" s="167"/>
      <c r="AI275" s="167"/>
      <c r="AJ275" s="167"/>
      <c r="AK275" s="167"/>
      <c r="AL275" s="167"/>
      <c r="AM275" s="167"/>
      <c r="AN275" s="167"/>
      <c r="AO275" s="167"/>
      <c r="AP275" s="167">
        <v>0</v>
      </c>
      <c r="AQ275" s="167"/>
      <c r="AR275" s="167"/>
      <c r="AS275" s="167"/>
      <c r="AT275" s="167"/>
      <c r="AU275" s="167"/>
      <c r="AV275" s="167"/>
      <c r="AW275" s="167"/>
      <c r="AX275" s="167"/>
    </row>
    <row r="276" spans="1:50" s="16" customFormat="1" ht="12.75">
      <c r="A276" s="168" t="s">
        <v>27</v>
      </c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9"/>
      <c r="AC276" s="280"/>
      <c r="AD276" s="281"/>
      <c r="AE276" s="281"/>
      <c r="AF276" s="281"/>
      <c r="AG276" s="167">
        <v>0</v>
      </c>
      <c r="AH276" s="167"/>
      <c r="AI276" s="167"/>
      <c r="AJ276" s="167"/>
      <c r="AK276" s="167"/>
      <c r="AL276" s="167"/>
      <c r="AM276" s="167"/>
      <c r="AN276" s="167"/>
      <c r="AO276" s="167"/>
      <c r="AP276" s="167">
        <v>0</v>
      </c>
      <c r="AQ276" s="167"/>
      <c r="AR276" s="167"/>
      <c r="AS276" s="167"/>
      <c r="AT276" s="167"/>
      <c r="AU276" s="167"/>
      <c r="AV276" s="167"/>
      <c r="AW276" s="167"/>
      <c r="AX276" s="167"/>
    </row>
    <row r="277" spans="1:50" s="16" customFormat="1" ht="12.75">
      <c r="A277" s="282" t="s">
        <v>184</v>
      </c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282"/>
      <c r="O277" s="282"/>
      <c r="P277" s="282"/>
      <c r="Q277" s="282"/>
      <c r="R277" s="282"/>
      <c r="S277" s="282"/>
      <c r="T277" s="282"/>
      <c r="U277" s="282"/>
      <c r="V277" s="282"/>
      <c r="W277" s="282"/>
      <c r="X277" s="282"/>
      <c r="Y277" s="282"/>
      <c r="Z277" s="282"/>
      <c r="AA277" s="282"/>
      <c r="AB277" s="283"/>
      <c r="AC277" s="284"/>
      <c r="AD277" s="285"/>
      <c r="AE277" s="285"/>
      <c r="AF277" s="285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</row>
    <row r="278" spans="1:50" s="16" customFormat="1" ht="15" customHeight="1">
      <c r="A278" s="277" t="s">
        <v>185</v>
      </c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  <c r="X278" s="277"/>
      <c r="Y278" s="277"/>
      <c r="Z278" s="277"/>
      <c r="AA278" s="277"/>
      <c r="AB278" s="152"/>
      <c r="AC278" s="289"/>
      <c r="AD278" s="290"/>
      <c r="AE278" s="290"/>
      <c r="AF278" s="290"/>
      <c r="AG278" s="291">
        <f>SUM(AG279:AO282)</f>
        <v>0</v>
      </c>
      <c r="AH278" s="291"/>
      <c r="AI278" s="291"/>
      <c r="AJ278" s="291"/>
      <c r="AK278" s="291"/>
      <c r="AL278" s="291"/>
      <c r="AM278" s="291"/>
      <c r="AN278" s="291"/>
      <c r="AO278" s="291"/>
      <c r="AP278" s="291">
        <f>SUM(AP279:AX282)</f>
        <v>0</v>
      </c>
      <c r="AQ278" s="291"/>
      <c r="AR278" s="291"/>
      <c r="AS278" s="291"/>
      <c r="AT278" s="291"/>
      <c r="AU278" s="291"/>
      <c r="AV278" s="291"/>
      <c r="AW278" s="291"/>
      <c r="AX278" s="291"/>
    </row>
    <row r="279" spans="1:50" s="16" customFormat="1" ht="12.75">
      <c r="A279" s="168" t="s">
        <v>186</v>
      </c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9"/>
      <c r="AC279" s="280"/>
      <c r="AD279" s="281"/>
      <c r="AE279" s="281"/>
      <c r="AF279" s="281"/>
      <c r="AG279" s="167">
        <v>0</v>
      </c>
      <c r="AH279" s="167"/>
      <c r="AI279" s="167"/>
      <c r="AJ279" s="167"/>
      <c r="AK279" s="167"/>
      <c r="AL279" s="167"/>
      <c r="AM279" s="167"/>
      <c r="AN279" s="167"/>
      <c r="AO279" s="167"/>
      <c r="AP279" s="167">
        <v>0</v>
      </c>
      <c r="AQ279" s="167"/>
      <c r="AR279" s="167"/>
      <c r="AS279" s="167"/>
      <c r="AT279" s="167"/>
      <c r="AU279" s="167"/>
      <c r="AV279" s="167"/>
      <c r="AW279" s="167"/>
      <c r="AX279" s="167"/>
    </row>
    <row r="280" spans="1:50" s="16" customFormat="1" ht="12.75">
      <c r="A280" s="282" t="s">
        <v>187</v>
      </c>
      <c r="B280" s="282"/>
      <c r="C280" s="282"/>
      <c r="D280" s="282"/>
      <c r="E280" s="282"/>
      <c r="F280" s="282"/>
      <c r="G280" s="282"/>
      <c r="H280" s="282"/>
      <c r="I280" s="282"/>
      <c r="J280" s="282"/>
      <c r="K280" s="282"/>
      <c r="L280" s="282"/>
      <c r="M280" s="282"/>
      <c r="N280" s="282"/>
      <c r="O280" s="282"/>
      <c r="P280" s="282"/>
      <c r="Q280" s="282"/>
      <c r="R280" s="282"/>
      <c r="S280" s="282"/>
      <c r="T280" s="282"/>
      <c r="U280" s="282"/>
      <c r="V280" s="282"/>
      <c r="W280" s="282"/>
      <c r="X280" s="282"/>
      <c r="Y280" s="282"/>
      <c r="Z280" s="282"/>
      <c r="AA280" s="282"/>
      <c r="AB280" s="283"/>
      <c r="AC280" s="284"/>
      <c r="AD280" s="285"/>
      <c r="AE280" s="285"/>
      <c r="AF280" s="285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</row>
    <row r="281" spans="1:50" s="16" customFormat="1" ht="15" customHeight="1">
      <c r="A281" s="292" t="s">
        <v>188</v>
      </c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  <c r="AA281" s="292"/>
      <c r="AB281" s="293"/>
      <c r="AC281" s="289"/>
      <c r="AD281" s="290"/>
      <c r="AE281" s="290"/>
      <c r="AF281" s="290"/>
      <c r="AG281" s="167">
        <v>0</v>
      </c>
      <c r="AH281" s="167"/>
      <c r="AI281" s="167"/>
      <c r="AJ281" s="167"/>
      <c r="AK281" s="167"/>
      <c r="AL281" s="167"/>
      <c r="AM281" s="167"/>
      <c r="AN281" s="167"/>
      <c r="AO281" s="167"/>
      <c r="AP281" s="167">
        <v>0</v>
      </c>
      <c r="AQ281" s="167"/>
      <c r="AR281" s="167"/>
      <c r="AS281" s="167"/>
      <c r="AT281" s="167"/>
      <c r="AU281" s="167"/>
      <c r="AV281" s="167"/>
      <c r="AW281" s="167"/>
      <c r="AX281" s="167"/>
    </row>
    <row r="282" spans="1:50" s="16" customFormat="1" ht="15" customHeight="1">
      <c r="A282" s="286" t="s">
        <v>189</v>
      </c>
      <c r="B282" s="286"/>
      <c r="C282" s="286"/>
      <c r="D282" s="286"/>
      <c r="E282" s="286"/>
      <c r="F282" s="286"/>
      <c r="G282" s="286"/>
      <c r="H282" s="286"/>
      <c r="I282" s="286"/>
      <c r="J282" s="286"/>
      <c r="K282" s="286"/>
      <c r="L282" s="286"/>
      <c r="M282" s="286"/>
      <c r="N282" s="286"/>
      <c r="O282" s="286"/>
      <c r="P282" s="286"/>
      <c r="Q282" s="286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7"/>
      <c r="AC282" s="288"/>
      <c r="AD282" s="273"/>
      <c r="AE282" s="273"/>
      <c r="AF282" s="273"/>
      <c r="AG282" s="167">
        <v>0</v>
      </c>
      <c r="AH282" s="167"/>
      <c r="AI282" s="167"/>
      <c r="AJ282" s="167"/>
      <c r="AK282" s="167"/>
      <c r="AL282" s="167"/>
      <c r="AM282" s="167"/>
      <c r="AN282" s="167"/>
      <c r="AO282" s="167"/>
      <c r="AP282" s="167">
        <v>0</v>
      </c>
      <c r="AQ282" s="167"/>
      <c r="AR282" s="167"/>
      <c r="AS282" s="167"/>
      <c r="AT282" s="167"/>
      <c r="AU282" s="167"/>
      <c r="AV282" s="167"/>
      <c r="AW282" s="167"/>
      <c r="AX282" s="167"/>
    </row>
    <row r="283" spans="1:50" s="16" customFormat="1" ht="15" customHeight="1">
      <c r="A283" s="165"/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273"/>
      <c r="AD283" s="273"/>
      <c r="AE283" s="273"/>
      <c r="AF283" s="273"/>
      <c r="AG283" s="167">
        <v>0</v>
      </c>
      <c r="AH283" s="167"/>
      <c r="AI283" s="167"/>
      <c r="AJ283" s="167"/>
      <c r="AK283" s="167"/>
      <c r="AL283" s="167"/>
      <c r="AM283" s="167"/>
      <c r="AN283" s="167"/>
      <c r="AO283" s="167"/>
      <c r="AP283" s="167">
        <v>0</v>
      </c>
      <c r="AQ283" s="167"/>
      <c r="AR283" s="167"/>
      <c r="AS283" s="167"/>
      <c r="AT283" s="167"/>
      <c r="AU283" s="167"/>
      <c r="AV283" s="167"/>
      <c r="AW283" s="167"/>
      <c r="AX283" s="167"/>
    </row>
    <row r="284" spans="1:50" s="16" customFormat="1" ht="15" customHeight="1" hidden="1">
      <c r="A284" s="282"/>
      <c r="B284" s="282"/>
      <c r="C284" s="282"/>
      <c r="D284" s="282"/>
      <c r="E284" s="282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2"/>
      <c r="R284" s="282"/>
      <c r="S284" s="282"/>
      <c r="T284" s="282"/>
      <c r="U284" s="282"/>
      <c r="V284" s="282"/>
      <c r="W284" s="282"/>
      <c r="X284" s="282"/>
      <c r="Y284" s="282"/>
      <c r="Z284" s="282"/>
      <c r="AA284" s="282"/>
      <c r="AB284" s="283"/>
      <c r="AC284" s="288"/>
      <c r="AD284" s="273"/>
      <c r="AE284" s="273"/>
      <c r="AF284" s="273"/>
      <c r="AG284" s="294"/>
      <c r="AH284" s="294"/>
      <c r="AI284" s="294"/>
      <c r="AJ284" s="294"/>
      <c r="AK284" s="294"/>
      <c r="AL284" s="294"/>
      <c r="AM284" s="294"/>
      <c r="AN284" s="294"/>
      <c r="AO284" s="294"/>
      <c r="AP284" s="294"/>
      <c r="AQ284" s="294"/>
      <c r="AR284" s="294"/>
      <c r="AS284" s="294"/>
      <c r="AT284" s="294"/>
      <c r="AU284" s="294"/>
      <c r="AV284" s="294"/>
      <c r="AW284" s="294"/>
      <c r="AX284" s="294"/>
    </row>
    <row r="285" spans="1:50" s="16" customFormat="1" ht="15" customHeight="1">
      <c r="A285" s="277" t="s">
        <v>190</v>
      </c>
      <c r="B285" s="277"/>
      <c r="C285" s="277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  <c r="X285" s="277"/>
      <c r="Y285" s="277"/>
      <c r="Z285" s="277"/>
      <c r="AA285" s="277"/>
      <c r="AB285" s="152"/>
      <c r="AC285" s="289"/>
      <c r="AD285" s="290"/>
      <c r="AE285" s="290"/>
      <c r="AF285" s="290"/>
      <c r="AG285" s="167">
        <v>0</v>
      </c>
      <c r="AH285" s="167"/>
      <c r="AI285" s="167"/>
      <c r="AJ285" s="167"/>
      <c r="AK285" s="167"/>
      <c r="AL285" s="167"/>
      <c r="AM285" s="167"/>
      <c r="AN285" s="167"/>
      <c r="AO285" s="167"/>
      <c r="AP285" s="167">
        <v>0</v>
      </c>
      <c r="AQ285" s="167"/>
      <c r="AR285" s="167"/>
      <c r="AS285" s="167"/>
      <c r="AT285" s="167"/>
      <c r="AU285" s="167"/>
      <c r="AV285" s="167"/>
      <c r="AW285" s="167"/>
      <c r="AX285" s="167"/>
    </row>
    <row r="286" spans="1:50" s="16" customFormat="1" ht="12.75">
      <c r="A286" s="168" t="s">
        <v>27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9"/>
      <c r="AC286" s="280"/>
      <c r="AD286" s="281"/>
      <c r="AE286" s="281"/>
      <c r="AF286" s="281"/>
      <c r="AG286" s="167">
        <v>0</v>
      </c>
      <c r="AH286" s="167"/>
      <c r="AI286" s="167"/>
      <c r="AJ286" s="167"/>
      <c r="AK286" s="167"/>
      <c r="AL286" s="167"/>
      <c r="AM286" s="167"/>
      <c r="AN286" s="167"/>
      <c r="AO286" s="167"/>
      <c r="AP286" s="167">
        <v>0</v>
      </c>
      <c r="AQ286" s="167"/>
      <c r="AR286" s="167"/>
      <c r="AS286" s="167"/>
      <c r="AT286" s="167"/>
      <c r="AU286" s="167"/>
      <c r="AV286" s="167"/>
      <c r="AW286" s="167"/>
      <c r="AX286" s="167"/>
    </row>
    <row r="287" spans="1:50" s="16" customFormat="1" ht="12.75">
      <c r="A287" s="282" t="s">
        <v>184</v>
      </c>
      <c r="B287" s="282"/>
      <c r="C287" s="282"/>
      <c r="D287" s="282"/>
      <c r="E287" s="282"/>
      <c r="F287" s="282"/>
      <c r="G287" s="282"/>
      <c r="H287" s="282"/>
      <c r="I287" s="282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  <c r="AA287" s="282"/>
      <c r="AB287" s="283"/>
      <c r="AC287" s="284"/>
      <c r="AD287" s="285"/>
      <c r="AE287" s="285"/>
      <c r="AF287" s="285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</row>
    <row r="288" spans="1:50" s="16" customFormat="1" ht="15" customHeight="1" thickBot="1">
      <c r="A288" s="277" t="s">
        <v>191</v>
      </c>
      <c r="B288" s="277"/>
      <c r="C288" s="277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  <c r="Y288" s="277"/>
      <c r="Z288" s="277"/>
      <c r="AA288" s="277"/>
      <c r="AB288" s="152"/>
      <c r="AC288" s="289"/>
      <c r="AD288" s="290"/>
      <c r="AE288" s="290"/>
      <c r="AF288" s="290"/>
      <c r="AG288" s="180">
        <f>SUM(AG289:AO292)</f>
        <v>0</v>
      </c>
      <c r="AH288" s="180"/>
      <c r="AI288" s="180"/>
      <c r="AJ288" s="180"/>
      <c r="AK288" s="180"/>
      <c r="AL288" s="180"/>
      <c r="AM288" s="180"/>
      <c r="AN288" s="180"/>
      <c r="AO288" s="180"/>
      <c r="AP288" s="180">
        <f>SUM(AP289:AX292)</f>
        <v>0</v>
      </c>
      <c r="AQ288" s="180"/>
      <c r="AR288" s="180"/>
      <c r="AS288" s="180"/>
      <c r="AT288" s="180"/>
      <c r="AU288" s="180"/>
      <c r="AV288" s="180"/>
      <c r="AW288" s="180"/>
      <c r="AX288" s="180"/>
    </row>
    <row r="289" spans="1:50" s="16" customFormat="1" ht="12.75">
      <c r="A289" s="168" t="s">
        <v>186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9"/>
      <c r="AC289" s="280"/>
      <c r="AD289" s="281"/>
      <c r="AE289" s="281"/>
      <c r="AF289" s="281"/>
      <c r="AG289" s="247">
        <v>0</v>
      </c>
      <c r="AH289" s="248"/>
      <c r="AI289" s="248"/>
      <c r="AJ289" s="248"/>
      <c r="AK289" s="248"/>
      <c r="AL289" s="248"/>
      <c r="AM289" s="248"/>
      <c r="AN289" s="248"/>
      <c r="AO289" s="253"/>
      <c r="AP289" s="247">
        <v>0</v>
      </c>
      <c r="AQ289" s="248"/>
      <c r="AR289" s="248"/>
      <c r="AS289" s="248"/>
      <c r="AT289" s="248"/>
      <c r="AU289" s="248"/>
      <c r="AV289" s="248"/>
      <c r="AW289" s="248"/>
      <c r="AX289" s="253"/>
    </row>
    <row r="290" spans="1:50" s="16" customFormat="1" ht="12.75">
      <c r="A290" s="282" t="s">
        <v>187</v>
      </c>
      <c r="B290" s="282"/>
      <c r="C290" s="282"/>
      <c r="D290" s="282"/>
      <c r="E290" s="282"/>
      <c r="F290" s="282"/>
      <c r="G290" s="282"/>
      <c r="H290" s="282"/>
      <c r="I290" s="282"/>
      <c r="J290" s="282"/>
      <c r="K290" s="282"/>
      <c r="L290" s="282"/>
      <c r="M290" s="282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82"/>
      <c r="Z290" s="282"/>
      <c r="AA290" s="282"/>
      <c r="AB290" s="283"/>
      <c r="AC290" s="284"/>
      <c r="AD290" s="285"/>
      <c r="AE290" s="285"/>
      <c r="AF290" s="285"/>
      <c r="AG290" s="250"/>
      <c r="AH290" s="251"/>
      <c r="AI290" s="251"/>
      <c r="AJ290" s="251"/>
      <c r="AK290" s="251"/>
      <c r="AL290" s="251"/>
      <c r="AM290" s="251"/>
      <c r="AN290" s="251"/>
      <c r="AO290" s="254"/>
      <c r="AP290" s="250"/>
      <c r="AQ290" s="251"/>
      <c r="AR290" s="251"/>
      <c r="AS290" s="251"/>
      <c r="AT290" s="251"/>
      <c r="AU290" s="251"/>
      <c r="AV290" s="251"/>
      <c r="AW290" s="251"/>
      <c r="AX290" s="254"/>
    </row>
    <row r="291" spans="1:50" s="16" customFormat="1" ht="15" customHeight="1">
      <c r="A291" s="292" t="s">
        <v>188</v>
      </c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  <c r="AA291" s="292"/>
      <c r="AB291" s="293"/>
      <c r="AC291" s="289"/>
      <c r="AD291" s="290"/>
      <c r="AE291" s="290"/>
      <c r="AF291" s="290"/>
      <c r="AG291" s="167">
        <v>0</v>
      </c>
      <c r="AH291" s="167"/>
      <c r="AI291" s="167"/>
      <c r="AJ291" s="167"/>
      <c r="AK291" s="167"/>
      <c r="AL291" s="167"/>
      <c r="AM291" s="167"/>
      <c r="AN291" s="167"/>
      <c r="AO291" s="167"/>
      <c r="AP291" s="167">
        <v>0</v>
      </c>
      <c r="AQ291" s="167"/>
      <c r="AR291" s="167"/>
      <c r="AS291" s="167"/>
      <c r="AT291" s="167"/>
      <c r="AU291" s="167"/>
      <c r="AV291" s="167"/>
      <c r="AW291" s="167"/>
      <c r="AX291" s="167"/>
    </row>
    <row r="292" spans="1:50" s="16" customFormat="1" ht="15" customHeight="1">
      <c r="A292" s="286" t="s">
        <v>189</v>
      </c>
      <c r="B292" s="286"/>
      <c r="C292" s="286"/>
      <c r="D292" s="286"/>
      <c r="E292" s="286"/>
      <c r="F292" s="286"/>
      <c r="G292" s="286"/>
      <c r="H292" s="286"/>
      <c r="I292" s="286"/>
      <c r="J292" s="286"/>
      <c r="K292" s="286"/>
      <c r="L292" s="286"/>
      <c r="M292" s="286"/>
      <c r="N292" s="286"/>
      <c r="O292" s="286"/>
      <c r="P292" s="286"/>
      <c r="Q292" s="286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7"/>
      <c r="AC292" s="288"/>
      <c r="AD292" s="273"/>
      <c r="AE292" s="273"/>
      <c r="AF292" s="273"/>
      <c r="AG292" s="167">
        <v>0</v>
      </c>
      <c r="AH292" s="167"/>
      <c r="AI292" s="167"/>
      <c r="AJ292" s="167"/>
      <c r="AK292" s="167"/>
      <c r="AL292" s="167"/>
      <c r="AM292" s="167"/>
      <c r="AN292" s="167"/>
      <c r="AO292" s="167"/>
      <c r="AP292" s="167">
        <v>0</v>
      </c>
      <c r="AQ292" s="167"/>
      <c r="AR292" s="167"/>
      <c r="AS292" s="167"/>
      <c r="AT292" s="167"/>
      <c r="AU292" s="167"/>
      <c r="AV292" s="167"/>
      <c r="AW292" s="167"/>
      <c r="AX292" s="167"/>
    </row>
    <row r="293" spans="1:50" s="16" customFormat="1" ht="15" customHeight="1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273"/>
      <c r="AD293" s="273"/>
      <c r="AE293" s="273"/>
      <c r="AF293" s="273"/>
      <c r="AG293" s="167">
        <v>0</v>
      </c>
      <c r="AH293" s="167"/>
      <c r="AI293" s="167"/>
      <c r="AJ293" s="167"/>
      <c r="AK293" s="167"/>
      <c r="AL293" s="167"/>
      <c r="AM293" s="167"/>
      <c r="AN293" s="167"/>
      <c r="AO293" s="167"/>
      <c r="AP293" s="167">
        <v>0</v>
      </c>
      <c r="AQ293" s="167"/>
      <c r="AR293" s="167"/>
      <c r="AS293" s="167"/>
      <c r="AT293" s="167"/>
      <c r="AU293" s="167"/>
      <c r="AV293" s="167"/>
      <c r="AW293" s="167"/>
      <c r="AX293" s="167"/>
    </row>
    <row r="294" spans="1:50" s="16" customFormat="1" ht="15" customHeight="1" hidden="1">
      <c r="A294" s="585"/>
      <c r="B294" s="585"/>
      <c r="C294" s="585"/>
      <c r="D294" s="585"/>
      <c r="E294" s="585"/>
      <c r="F294" s="585"/>
      <c r="G294" s="585"/>
      <c r="H294" s="585"/>
      <c r="I294" s="585"/>
      <c r="J294" s="585"/>
      <c r="K294" s="585"/>
      <c r="L294" s="585"/>
      <c r="M294" s="585"/>
      <c r="N294" s="585"/>
      <c r="O294" s="585"/>
      <c r="P294" s="585"/>
      <c r="Q294" s="585"/>
      <c r="R294" s="585"/>
      <c r="S294" s="585"/>
      <c r="T294" s="585"/>
      <c r="U294" s="585"/>
      <c r="V294" s="585"/>
      <c r="W294" s="585"/>
      <c r="X294" s="585"/>
      <c r="Y294" s="585"/>
      <c r="Z294" s="585"/>
      <c r="AA294" s="585"/>
      <c r="AB294" s="585"/>
      <c r="AC294" s="155"/>
      <c r="AD294" s="155"/>
      <c r="AE294" s="155"/>
      <c r="AF294" s="155"/>
      <c r="AG294" s="586">
        <v>0</v>
      </c>
      <c r="AH294" s="586"/>
      <c r="AI294" s="586"/>
      <c r="AJ294" s="586"/>
      <c r="AK294" s="586"/>
      <c r="AL294" s="586"/>
      <c r="AM294" s="586"/>
      <c r="AN294" s="586"/>
      <c r="AO294" s="586"/>
      <c r="AP294" s="586">
        <v>0</v>
      </c>
      <c r="AQ294" s="586"/>
      <c r="AR294" s="586"/>
      <c r="AS294" s="586"/>
      <c r="AT294" s="586"/>
      <c r="AU294" s="586"/>
      <c r="AV294" s="586"/>
      <c r="AW294" s="586"/>
      <c r="AX294" s="586"/>
    </row>
    <row r="295" s="16" customFormat="1" ht="12.75"/>
    <row r="296" spans="1:50" s="17" customFormat="1" ht="15">
      <c r="A296" s="269" t="s">
        <v>192</v>
      </c>
      <c r="B296" s="269"/>
      <c r="C296" s="269"/>
      <c r="D296" s="269"/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  <c r="AA296" s="269"/>
      <c r="AB296" s="269"/>
      <c r="AC296" s="269"/>
      <c r="AD296" s="269"/>
      <c r="AE296" s="269"/>
      <c r="AF296" s="269"/>
      <c r="AG296" s="269"/>
      <c r="AH296" s="269"/>
      <c r="AI296" s="269"/>
      <c r="AJ296" s="269"/>
      <c r="AK296" s="269"/>
      <c r="AL296" s="269"/>
      <c r="AM296" s="269"/>
      <c r="AN296" s="269"/>
      <c r="AO296" s="269"/>
      <c r="AP296" s="269"/>
      <c r="AQ296" s="269"/>
      <c r="AR296" s="269"/>
      <c r="AS296" s="269"/>
      <c r="AT296" s="269"/>
      <c r="AU296" s="269"/>
      <c r="AV296" s="269"/>
      <c r="AW296" s="269"/>
      <c r="AX296" s="269"/>
    </row>
    <row r="297" spans="1:50" s="19" customFormat="1" ht="4.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</row>
    <row r="298" spans="1:50" s="11" customFormat="1" ht="12">
      <c r="A298" s="255" t="s">
        <v>60</v>
      </c>
      <c r="B298" s="256"/>
      <c r="C298" s="256"/>
      <c r="D298" s="256"/>
      <c r="E298" s="256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/>
      <c r="P298" s="256"/>
      <c r="Q298" s="256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7"/>
      <c r="AE298" s="258" t="s">
        <v>194</v>
      </c>
      <c r="AF298" s="259"/>
      <c r="AG298" s="259"/>
      <c r="AH298" s="259"/>
      <c r="AI298" s="259"/>
      <c r="AJ298" s="259"/>
      <c r="AK298" s="259"/>
      <c r="AL298" s="259"/>
      <c r="AM298" s="259"/>
      <c r="AN298" s="260"/>
      <c r="AO298" s="258" t="s">
        <v>119</v>
      </c>
      <c r="AP298" s="259"/>
      <c r="AQ298" s="259"/>
      <c r="AR298" s="259"/>
      <c r="AS298" s="259"/>
      <c r="AT298" s="259"/>
      <c r="AU298" s="259"/>
      <c r="AV298" s="259"/>
      <c r="AW298" s="259"/>
      <c r="AX298" s="260"/>
    </row>
    <row r="299" spans="1:50" s="11" customFormat="1" ht="12">
      <c r="A299" s="258" t="s">
        <v>62</v>
      </c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60"/>
      <c r="AA299" s="258" t="s">
        <v>61</v>
      </c>
      <c r="AB299" s="259"/>
      <c r="AC299" s="259"/>
      <c r="AD299" s="260"/>
      <c r="AE299" s="270"/>
      <c r="AF299" s="271"/>
      <c r="AG299" s="271"/>
      <c r="AH299" s="271"/>
      <c r="AI299" s="271"/>
      <c r="AJ299" s="271"/>
      <c r="AK299" s="271"/>
      <c r="AL299" s="271"/>
      <c r="AM299" s="271"/>
      <c r="AN299" s="272"/>
      <c r="AO299" s="270" t="s">
        <v>118</v>
      </c>
      <c r="AP299" s="271"/>
      <c r="AQ299" s="271"/>
      <c r="AR299" s="271"/>
      <c r="AS299" s="271"/>
      <c r="AT299" s="271"/>
      <c r="AU299" s="271"/>
      <c r="AV299" s="271"/>
      <c r="AW299" s="271"/>
      <c r="AX299" s="272"/>
    </row>
    <row r="300" spans="1:50" s="11" customFormat="1" ht="12">
      <c r="A300" s="233"/>
      <c r="B300" s="234"/>
      <c r="C300" s="234"/>
      <c r="D300" s="234"/>
      <c r="E300" s="234"/>
      <c r="F300" s="234"/>
      <c r="G300" s="234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234"/>
      <c r="U300" s="234"/>
      <c r="V300" s="234"/>
      <c r="W300" s="234"/>
      <c r="X300" s="234"/>
      <c r="Y300" s="234"/>
      <c r="Z300" s="235"/>
      <c r="AA300" s="233"/>
      <c r="AB300" s="234"/>
      <c r="AC300" s="234"/>
      <c r="AD300" s="235"/>
      <c r="AE300" s="233"/>
      <c r="AF300" s="234"/>
      <c r="AG300" s="234"/>
      <c r="AH300" s="234"/>
      <c r="AI300" s="234"/>
      <c r="AJ300" s="234"/>
      <c r="AK300" s="234"/>
      <c r="AL300" s="234"/>
      <c r="AM300" s="234"/>
      <c r="AN300" s="235"/>
      <c r="AO300" s="233" t="s">
        <v>195</v>
      </c>
      <c r="AP300" s="234"/>
      <c r="AQ300" s="234"/>
      <c r="AR300" s="234"/>
      <c r="AS300" s="234"/>
      <c r="AT300" s="234"/>
      <c r="AU300" s="234"/>
      <c r="AV300" s="234"/>
      <c r="AW300" s="234"/>
      <c r="AX300" s="235"/>
    </row>
    <row r="301" spans="1:50" s="11" customFormat="1" ht="12.75" thickBot="1">
      <c r="A301" s="255">
        <v>1</v>
      </c>
      <c r="B301" s="256"/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Q301" s="256"/>
      <c r="R301" s="256"/>
      <c r="S301" s="256"/>
      <c r="T301" s="256"/>
      <c r="U301" s="256"/>
      <c r="V301" s="256"/>
      <c r="W301" s="256"/>
      <c r="X301" s="256"/>
      <c r="Y301" s="256"/>
      <c r="Z301" s="257"/>
      <c r="AA301" s="258">
        <v>2</v>
      </c>
      <c r="AB301" s="259"/>
      <c r="AC301" s="259"/>
      <c r="AD301" s="260"/>
      <c r="AE301" s="258">
        <v>3</v>
      </c>
      <c r="AF301" s="259"/>
      <c r="AG301" s="259"/>
      <c r="AH301" s="259"/>
      <c r="AI301" s="259"/>
      <c r="AJ301" s="259"/>
      <c r="AK301" s="259"/>
      <c r="AL301" s="259"/>
      <c r="AM301" s="259"/>
      <c r="AN301" s="260"/>
      <c r="AO301" s="258">
        <v>4</v>
      </c>
      <c r="AP301" s="259"/>
      <c r="AQ301" s="259"/>
      <c r="AR301" s="259"/>
      <c r="AS301" s="259"/>
      <c r="AT301" s="259"/>
      <c r="AU301" s="259"/>
      <c r="AV301" s="259"/>
      <c r="AW301" s="259"/>
      <c r="AX301" s="260"/>
    </row>
    <row r="302" spans="1:50" s="6" customFormat="1" ht="12.75">
      <c r="A302" s="152" t="s">
        <v>193</v>
      </c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263"/>
      <c r="AB302" s="264"/>
      <c r="AC302" s="264"/>
      <c r="AD302" s="265"/>
      <c r="AE302" s="247">
        <v>0</v>
      </c>
      <c r="AF302" s="248"/>
      <c r="AG302" s="248"/>
      <c r="AH302" s="248"/>
      <c r="AI302" s="248"/>
      <c r="AJ302" s="248"/>
      <c r="AK302" s="248"/>
      <c r="AL302" s="248"/>
      <c r="AM302" s="248"/>
      <c r="AN302" s="253"/>
      <c r="AO302" s="247">
        <v>0</v>
      </c>
      <c r="AP302" s="248"/>
      <c r="AQ302" s="248"/>
      <c r="AR302" s="248"/>
      <c r="AS302" s="248"/>
      <c r="AT302" s="248"/>
      <c r="AU302" s="248"/>
      <c r="AV302" s="248"/>
      <c r="AW302" s="248"/>
      <c r="AX302" s="249"/>
    </row>
    <row r="303" spans="1:50" s="6" customFormat="1" ht="12.75">
      <c r="A303" s="261" t="s">
        <v>13</v>
      </c>
      <c r="B303" s="262"/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262"/>
      <c r="R303" s="262"/>
      <c r="S303" s="262"/>
      <c r="T303" s="262"/>
      <c r="U303" s="262"/>
      <c r="V303" s="262"/>
      <c r="W303" s="262"/>
      <c r="X303" s="262"/>
      <c r="Y303" s="262"/>
      <c r="Z303" s="262"/>
      <c r="AA303" s="266" t="s">
        <v>255</v>
      </c>
      <c r="AB303" s="267"/>
      <c r="AC303" s="267"/>
      <c r="AD303" s="268"/>
      <c r="AE303" s="250"/>
      <c r="AF303" s="251"/>
      <c r="AG303" s="251"/>
      <c r="AH303" s="251"/>
      <c r="AI303" s="251"/>
      <c r="AJ303" s="251"/>
      <c r="AK303" s="251"/>
      <c r="AL303" s="251"/>
      <c r="AM303" s="251"/>
      <c r="AN303" s="254"/>
      <c r="AO303" s="250"/>
      <c r="AP303" s="251"/>
      <c r="AQ303" s="251"/>
      <c r="AR303" s="251"/>
      <c r="AS303" s="251"/>
      <c r="AT303" s="251"/>
      <c r="AU303" s="251"/>
      <c r="AV303" s="251"/>
      <c r="AW303" s="251"/>
      <c r="AX303" s="252"/>
    </row>
    <row r="304" spans="1:50" s="6" customFormat="1" ht="12.75">
      <c r="A304" s="241" t="s">
        <v>27</v>
      </c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241"/>
      <c r="U304" s="241"/>
      <c r="V304" s="241"/>
      <c r="W304" s="241"/>
      <c r="X304" s="241"/>
      <c r="Y304" s="241"/>
      <c r="Z304" s="241"/>
      <c r="AA304" s="140"/>
      <c r="AB304" s="140"/>
      <c r="AC304" s="140"/>
      <c r="AD304" s="141"/>
      <c r="AE304" s="162"/>
      <c r="AF304" s="163"/>
      <c r="AG304" s="163"/>
      <c r="AH304" s="163"/>
      <c r="AI304" s="163"/>
      <c r="AJ304" s="163"/>
      <c r="AK304" s="163"/>
      <c r="AL304" s="163"/>
      <c r="AM304" s="163"/>
      <c r="AN304" s="164"/>
      <c r="AO304" s="176"/>
      <c r="AP304" s="177"/>
      <c r="AQ304" s="177"/>
      <c r="AR304" s="177"/>
      <c r="AS304" s="177"/>
      <c r="AT304" s="177"/>
      <c r="AU304" s="177"/>
      <c r="AV304" s="177"/>
      <c r="AW304" s="177"/>
      <c r="AX304" s="178"/>
    </row>
    <row r="305" spans="1:50" s="6" customFormat="1" ht="15" customHeight="1">
      <c r="A305" s="242"/>
      <c r="B305" s="243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4"/>
      <c r="AB305" s="245"/>
      <c r="AC305" s="245"/>
      <c r="AD305" s="246"/>
      <c r="AE305" s="173">
        <v>0</v>
      </c>
      <c r="AF305" s="174"/>
      <c r="AG305" s="174"/>
      <c r="AH305" s="174"/>
      <c r="AI305" s="174"/>
      <c r="AJ305" s="174"/>
      <c r="AK305" s="174"/>
      <c r="AL305" s="174"/>
      <c r="AM305" s="174"/>
      <c r="AN305" s="174"/>
      <c r="AO305" s="173">
        <v>0</v>
      </c>
      <c r="AP305" s="174"/>
      <c r="AQ305" s="174"/>
      <c r="AR305" s="174"/>
      <c r="AS305" s="174"/>
      <c r="AT305" s="174"/>
      <c r="AU305" s="174"/>
      <c r="AV305" s="174"/>
      <c r="AW305" s="174"/>
      <c r="AX305" s="175"/>
    </row>
    <row r="306" spans="1:50" s="15" customFormat="1" ht="12">
      <c r="A306" s="236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8"/>
      <c r="AB306" s="239"/>
      <c r="AC306" s="239"/>
      <c r="AD306" s="240"/>
      <c r="AE306" s="212" t="s">
        <v>196</v>
      </c>
      <c r="AF306" s="213"/>
      <c r="AG306" s="213"/>
      <c r="AH306" s="213"/>
      <c r="AI306" s="214"/>
      <c r="AJ306" s="209" t="s">
        <v>199</v>
      </c>
      <c r="AK306" s="210"/>
      <c r="AL306" s="210"/>
      <c r="AM306" s="210"/>
      <c r="AN306" s="211"/>
      <c r="AO306" s="230" t="s">
        <v>209</v>
      </c>
      <c r="AP306" s="231"/>
      <c r="AQ306" s="231"/>
      <c r="AR306" s="231"/>
      <c r="AS306" s="232"/>
      <c r="AT306" s="227" t="s">
        <v>207</v>
      </c>
      <c r="AU306" s="228"/>
      <c r="AV306" s="228"/>
      <c r="AW306" s="228"/>
      <c r="AX306" s="229"/>
    </row>
    <row r="307" spans="1:50" s="15" customFormat="1" ht="12">
      <c r="A307" s="147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9"/>
      <c r="AB307" s="150"/>
      <c r="AC307" s="150"/>
      <c r="AD307" s="151"/>
      <c r="AE307" s="218" t="s">
        <v>197</v>
      </c>
      <c r="AF307" s="219"/>
      <c r="AG307" s="219"/>
      <c r="AH307" s="219"/>
      <c r="AI307" s="220"/>
      <c r="AJ307" s="215" t="s">
        <v>200</v>
      </c>
      <c r="AK307" s="216"/>
      <c r="AL307" s="216"/>
      <c r="AM307" s="216"/>
      <c r="AN307" s="217"/>
      <c r="AO307" s="224" t="s">
        <v>200</v>
      </c>
      <c r="AP307" s="225"/>
      <c r="AQ307" s="225"/>
      <c r="AR307" s="225"/>
      <c r="AS307" s="226"/>
      <c r="AT307" s="221" t="s">
        <v>197</v>
      </c>
      <c r="AU307" s="222"/>
      <c r="AV307" s="222"/>
      <c r="AW307" s="222"/>
      <c r="AX307" s="223"/>
    </row>
    <row r="308" spans="1:50" s="15" customFormat="1" ht="12">
      <c r="A308" s="147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56"/>
      <c r="AB308" s="157"/>
      <c r="AC308" s="157"/>
      <c r="AD308" s="158"/>
      <c r="AE308" s="206" t="s">
        <v>198</v>
      </c>
      <c r="AF308" s="207"/>
      <c r="AG308" s="207"/>
      <c r="AH308" s="207"/>
      <c r="AI308" s="208"/>
      <c r="AJ308" s="203" t="s">
        <v>201</v>
      </c>
      <c r="AK308" s="204"/>
      <c r="AL308" s="204"/>
      <c r="AM308" s="204"/>
      <c r="AN308" s="205"/>
      <c r="AO308" s="200" t="s">
        <v>201</v>
      </c>
      <c r="AP308" s="201"/>
      <c r="AQ308" s="201"/>
      <c r="AR308" s="201"/>
      <c r="AS308" s="202"/>
      <c r="AT308" s="197" t="s">
        <v>208</v>
      </c>
      <c r="AU308" s="198"/>
      <c r="AV308" s="198"/>
      <c r="AW308" s="198"/>
      <c r="AX308" s="199"/>
    </row>
    <row r="309" spans="1:50" s="6" customFormat="1" ht="15" customHeight="1">
      <c r="A309" s="152" t="s">
        <v>202</v>
      </c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4" t="s">
        <v>256</v>
      </c>
      <c r="AB309" s="155"/>
      <c r="AC309" s="155"/>
      <c r="AD309" s="155"/>
      <c r="AE309" s="167">
        <v>0</v>
      </c>
      <c r="AF309" s="167"/>
      <c r="AG309" s="167"/>
      <c r="AH309" s="167"/>
      <c r="AI309" s="167"/>
      <c r="AJ309" s="167">
        <v>0</v>
      </c>
      <c r="AK309" s="167"/>
      <c r="AL309" s="167"/>
      <c r="AM309" s="167"/>
      <c r="AN309" s="167"/>
      <c r="AO309" s="167">
        <v>0</v>
      </c>
      <c r="AP309" s="167"/>
      <c r="AQ309" s="167"/>
      <c r="AR309" s="167"/>
      <c r="AS309" s="167"/>
      <c r="AT309" s="180">
        <f>SUM(AE309:AS309)</f>
        <v>0</v>
      </c>
      <c r="AU309" s="180"/>
      <c r="AV309" s="180"/>
      <c r="AW309" s="180"/>
      <c r="AX309" s="181"/>
    </row>
    <row r="310" spans="1:50" s="6" customFormat="1" ht="12.75">
      <c r="A310" s="168" t="s">
        <v>27</v>
      </c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9"/>
      <c r="AA310" s="170"/>
      <c r="AB310" s="171"/>
      <c r="AC310" s="171"/>
      <c r="AD310" s="171"/>
      <c r="AE310" s="162"/>
      <c r="AF310" s="163"/>
      <c r="AG310" s="163"/>
      <c r="AH310" s="163"/>
      <c r="AI310" s="164"/>
      <c r="AJ310" s="162"/>
      <c r="AK310" s="163"/>
      <c r="AL310" s="163"/>
      <c r="AM310" s="163"/>
      <c r="AN310" s="164"/>
      <c r="AO310" s="162"/>
      <c r="AP310" s="163"/>
      <c r="AQ310" s="163"/>
      <c r="AR310" s="163"/>
      <c r="AS310" s="164"/>
      <c r="AT310" s="162"/>
      <c r="AU310" s="163"/>
      <c r="AV310" s="163"/>
      <c r="AW310" s="163"/>
      <c r="AX310" s="179"/>
    </row>
    <row r="311" spans="1:50" s="6" customFormat="1" ht="15" customHeight="1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6"/>
      <c r="AA311" s="154"/>
      <c r="AB311" s="155"/>
      <c r="AC311" s="155"/>
      <c r="AD311" s="155"/>
      <c r="AE311" s="167">
        <v>0</v>
      </c>
      <c r="AF311" s="167"/>
      <c r="AG311" s="167"/>
      <c r="AH311" s="167"/>
      <c r="AI311" s="167"/>
      <c r="AJ311" s="167">
        <v>0</v>
      </c>
      <c r="AK311" s="167"/>
      <c r="AL311" s="167"/>
      <c r="AM311" s="167"/>
      <c r="AN311" s="167"/>
      <c r="AO311" s="167">
        <v>0</v>
      </c>
      <c r="AP311" s="167"/>
      <c r="AQ311" s="167"/>
      <c r="AR311" s="167"/>
      <c r="AS311" s="167"/>
      <c r="AT311" s="180">
        <f>SUM(AE311:AS311)</f>
        <v>0</v>
      </c>
      <c r="AU311" s="180"/>
      <c r="AV311" s="180"/>
      <c r="AW311" s="180"/>
      <c r="AX311" s="181"/>
    </row>
    <row r="312" s="11" customFormat="1" ht="12"/>
    <row r="313" s="11" customFormat="1" ht="12"/>
    <row r="314" spans="1:50" s="7" customFormat="1" ht="12.75" customHeight="1">
      <c r="A314" s="7" t="s">
        <v>43</v>
      </c>
      <c r="H314" s="80"/>
      <c r="I314" s="80"/>
      <c r="J314" s="80"/>
      <c r="K314" s="80"/>
      <c r="L314" s="80"/>
      <c r="M314" s="81"/>
      <c r="N314" s="146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314" s="146"/>
      <c r="P314" s="146"/>
      <c r="Q314" s="146"/>
      <c r="R314" s="146"/>
      <c r="S314" s="146"/>
      <c r="T314" s="146"/>
      <c r="U314" s="146"/>
      <c r="V314" s="146"/>
      <c r="W314" s="146"/>
      <c r="Z314" s="7" t="s">
        <v>44</v>
      </c>
      <c r="AI314" s="146"/>
      <c r="AJ314" s="146"/>
      <c r="AK314" s="146"/>
      <c r="AL314" s="146"/>
      <c r="AM314" s="146"/>
      <c r="AN314" s="81"/>
      <c r="AO314" s="146" t="str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  <v>ШКУНОВА Т. Н.</v>
      </c>
      <c r="AP314" s="146"/>
      <c r="AQ314" s="146"/>
      <c r="AR314" s="146"/>
      <c r="AS314" s="146"/>
      <c r="AT314" s="146"/>
      <c r="AU314" s="146"/>
      <c r="AV314" s="146"/>
      <c r="AW314" s="146"/>
      <c r="AX314" s="146"/>
    </row>
    <row r="315" spans="8:50" s="8" customFormat="1" ht="9.75">
      <c r="H315" s="160" t="s">
        <v>45</v>
      </c>
      <c r="I315" s="160"/>
      <c r="J315" s="160"/>
      <c r="K315" s="160"/>
      <c r="L315" s="160"/>
      <c r="N315" s="160" t="s">
        <v>46</v>
      </c>
      <c r="O315" s="160"/>
      <c r="P315" s="160"/>
      <c r="Q315" s="160"/>
      <c r="R315" s="160"/>
      <c r="S315" s="160"/>
      <c r="T315" s="160"/>
      <c r="U315" s="160"/>
      <c r="V315" s="160"/>
      <c r="W315" s="160"/>
      <c r="AI315" s="160" t="s">
        <v>45</v>
      </c>
      <c r="AJ315" s="160"/>
      <c r="AK315" s="160"/>
      <c r="AL315" s="160"/>
      <c r="AM315" s="160"/>
      <c r="AO315" s="160" t="s">
        <v>46</v>
      </c>
      <c r="AP315" s="160"/>
      <c r="AQ315" s="160"/>
      <c r="AR315" s="160"/>
      <c r="AS315" s="160"/>
      <c r="AT315" s="160"/>
      <c r="AU315" s="160"/>
      <c r="AV315" s="160"/>
      <c r="AW315" s="160"/>
      <c r="AX315" s="160"/>
    </row>
    <row r="316" s="9" customFormat="1" ht="6"/>
    <row r="317" spans="1:16" s="11" customFormat="1" ht="12">
      <c r="A317" s="10"/>
      <c r="B317" s="159" t="str">
        <f>дата_отчетности</f>
        <v>21.03.2011</v>
      </c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45"/>
      <c r="P317" s="145"/>
    </row>
  </sheetData>
  <sheetProtection password="B459" sheet="1" objects="1" scenarios="1" selectLockedCells="1"/>
  <mergeCells count="1125">
    <mergeCell ref="AB3:AX4"/>
    <mergeCell ref="A294:AB294"/>
    <mergeCell ref="AC294:AF294"/>
    <mergeCell ref="AG294:AO294"/>
    <mergeCell ref="AP294:AX294"/>
    <mergeCell ref="A50:AB50"/>
    <mergeCell ref="AC50:AF50"/>
    <mergeCell ref="A49:AB49"/>
    <mergeCell ref="AG50:AO50"/>
    <mergeCell ref="AC49:AF49"/>
    <mergeCell ref="AP50:AX50"/>
    <mergeCell ref="AG49:AO49"/>
    <mergeCell ref="AP49:AX49"/>
    <mergeCell ref="A33:R33"/>
    <mergeCell ref="A34:R34"/>
    <mergeCell ref="AR43:AX43"/>
    <mergeCell ref="AR35:AX37"/>
    <mergeCell ref="AK35:AQ37"/>
    <mergeCell ref="AR33:AX34"/>
    <mergeCell ref="AK33:AQ34"/>
    <mergeCell ref="A28:R28"/>
    <mergeCell ref="A31:R31"/>
    <mergeCell ref="A32:R32"/>
    <mergeCell ref="S34:V34"/>
    <mergeCell ref="S30:V30"/>
    <mergeCell ref="S31:V31"/>
    <mergeCell ref="S32:V32"/>
    <mergeCell ref="S33:V33"/>
    <mergeCell ref="S28:V28"/>
    <mergeCell ref="S29:V29"/>
    <mergeCell ref="A22:R22"/>
    <mergeCell ref="A23:R23"/>
    <mergeCell ref="A29:R29"/>
    <mergeCell ref="A30:R30"/>
    <mergeCell ref="A24:R24"/>
    <mergeCell ref="A25:R25"/>
    <mergeCell ref="A26:R26"/>
    <mergeCell ref="A27:R27"/>
    <mergeCell ref="S22:V22"/>
    <mergeCell ref="S23:V23"/>
    <mergeCell ref="S24:V24"/>
    <mergeCell ref="S25:V25"/>
    <mergeCell ref="S26:V26"/>
    <mergeCell ref="S27:V27"/>
    <mergeCell ref="AD22:AJ22"/>
    <mergeCell ref="AD21:AJ21"/>
    <mergeCell ref="AD31:AJ32"/>
    <mergeCell ref="W27:AC30"/>
    <mergeCell ref="W23:AC26"/>
    <mergeCell ref="W22:AC22"/>
    <mergeCell ref="W31:AC32"/>
    <mergeCell ref="AD27:AJ30"/>
    <mergeCell ref="AD23:AJ26"/>
    <mergeCell ref="AR19:AX19"/>
    <mergeCell ref="AR20:AX20"/>
    <mergeCell ref="S20:V20"/>
    <mergeCell ref="A20:R20"/>
    <mergeCell ref="AK19:AQ19"/>
    <mergeCell ref="AK20:AQ20"/>
    <mergeCell ref="AD19:AJ19"/>
    <mergeCell ref="AD20:AJ20"/>
    <mergeCell ref="A19:V19"/>
    <mergeCell ref="AM9:AX9"/>
    <mergeCell ref="AM10:AX10"/>
    <mergeCell ref="J11:AF11"/>
    <mergeCell ref="AM11:AX12"/>
    <mergeCell ref="R12:AK12"/>
    <mergeCell ref="A17:AX17"/>
    <mergeCell ref="AM6:AX6"/>
    <mergeCell ref="AM7:AX7"/>
    <mergeCell ref="L6:T6"/>
    <mergeCell ref="W6:AF6"/>
    <mergeCell ref="AM8:AP8"/>
    <mergeCell ref="AQ8:AT8"/>
    <mergeCell ref="AU8:AX8"/>
    <mergeCell ref="A21:R21"/>
    <mergeCell ref="S21:V21"/>
    <mergeCell ref="W21:AC21"/>
    <mergeCell ref="W19:AC19"/>
    <mergeCell ref="W20:AC20"/>
    <mergeCell ref="A5:AK5"/>
    <mergeCell ref="H9:AF9"/>
    <mergeCell ref="AK27:AQ30"/>
    <mergeCell ref="AR31:AX32"/>
    <mergeCell ref="AR27:AX30"/>
    <mergeCell ref="AK31:AQ32"/>
    <mergeCell ref="AK21:AQ21"/>
    <mergeCell ref="AR21:AX21"/>
    <mergeCell ref="AR23:AX26"/>
    <mergeCell ref="AK23:AQ26"/>
    <mergeCell ref="AR22:AX22"/>
    <mergeCell ref="AK22:AQ22"/>
    <mergeCell ref="AD33:AJ34"/>
    <mergeCell ref="W33:AC34"/>
    <mergeCell ref="AG46:AO46"/>
    <mergeCell ref="AK43:AQ43"/>
    <mergeCell ref="W40:AC40"/>
    <mergeCell ref="AD40:AJ40"/>
    <mergeCell ref="AK40:AQ40"/>
    <mergeCell ref="W42:AC42"/>
    <mergeCell ref="AD42:AJ42"/>
    <mergeCell ref="AG47:AO47"/>
    <mergeCell ref="A41:R41"/>
    <mergeCell ref="S41:V41"/>
    <mergeCell ref="A36:R36"/>
    <mergeCell ref="A39:R39"/>
    <mergeCell ref="S39:V39"/>
    <mergeCell ref="W35:AC37"/>
    <mergeCell ref="A37:R37"/>
    <mergeCell ref="S37:V37"/>
    <mergeCell ref="A35:R35"/>
    <mergeCell ref="AG48:AO48"/>
    <mergeCell ref="A47:AB47"/>
    <mergeCell ref="A42:R42"/>
    <mergeCell ref="A43:R43"/>
    <mergeCell ref="S43:V43"/>
    <mergeCell ref="W43:AC43"/>
    <mergeCell ref="S42:V42"/>
    <mergeCell ref="AD43:AJ43"/>
    <mergeCell ref="A48:AB48"/>
    <mergeCell ref="AK42:AQ42"/>
    <mergeCell ref="AD35:AJ37"/>
    <mergeCell ref="A40:R40"/>
    <mergeCell ref="S40:V40"/>
    <mergeCell ref="S35:V35"/>
    <mergeCell ref="A38:R38"/>
    <mergeCell ref="S38:V38"/>
    <mergeCell ref="AC46:AF46"/>
    <mergeCell ref="AR40:AX40"/>
    <mergeCell ref="W41:AC41"/>
    <mergeCell ref="AD41:AJ41"/>
    <mergeCell ref="S36:V36"/>
    <mergeCell ref="AR41:AX41"/>
    <mergeCell ref="AK38:AQ39"/>
    <mergeCell ref="AR38:AX39"/>
    <mergeCell ref="AD38:AJ39"/>
    <mergeCell ref="W38:AC39"/>
    <mergeCell ref="A103:AB103"/>
    <mergeCell ref="AP48:AX48"/>
    <mergeCell ref="AG45:AO45"/>
    <mergeCell ref="AP45:AX45"/>
    <mergeCell ref="A45:AF45"/>
    <mergeCell ref="A46:AB46"/>
    <mergeCell ref="AC48:AF48"/>
    <mergeCell ref="AC47:AF47"/>
    <mergeCell ref="AP46:AX46"/>
    <mergeCell ref="AP47:AX47"/>
    <mergeCell ref="W58:AC58"/>
    <mergeCell ref="AR42:AX42"/>
    <mergeCell ref="AK41:AQ41"/>
    <mergeCell ref="A104:AB105"/>
    <mergeCell ref="AC104:AF104"/>
    <mergeCell ref="AG104:AO104"/>
    <mergeCell ref="AP104:AX104"/>
    <mergeCell ref="AC105:AF105"/>
    <mergeCell ref="AG105:AO105"/>
    <mergeCell ref="AP105:AX105"/>
    <mergeCell ref="AK54:AQ54"/>
    <mergeCell ref="AC103:AF103"/>
    <mergeCell ref="AG103:AO103"/>
    <mergeCell ref="AP103:AX103"/>
    <mergeCell ref="AR54:AX54"/>
    <mergeCell ref="W55:AC55"/>
    <mergeCell ref="AD55:AJ55"/>
    <mergeCell ref="W56:AC56"/>
    <mergeCell ref="AD56:AJ56"/>
    <mergeCell ref="W57:AC57"/>
    <mergeCell ref="A58:R58"/>
    <mergeCell ref="A52:AX52"/>
    <mergeCell ref="A108:AB108"/>
    <mergeCell ref="AC108:AF108"/>
    <mergeCell ref="AR66:AX66"/>
    <mergeCell ref="AK65:AQ65"/>
    <mergeCell ref="AK66:AQ66"/>
    <mergeCell ref="A54:V54"/>
    <mergeCell ref="W54:AC54"/>
    <mergeCell ref="AD54:AJ54"/>
    <mergeCell ref="AK58:AQ58"/>
    <mergeCell ref="A59:R59"/>
    <mergeCell ref="S59:V59"/>
    <mergeCell ref="A55:R55"/>
    <mergeCell ref="A56:R56"/>
    <mergeCell ref="S55:V55"/>
    <mergeCell ref="S56:V56"/>
    <mergeCell ref="S57:V57"/>
    <mergeCell ref="S58:V58"/>
    <mergeCell ref="A57:R57"/>
    <mergeCell ref="A63:R63"/>
    <mergeCell ref="AD57:AJ57"/>
    <mergeCell ref="AD58:AJ58"/>
    <mergeCell ref="AK55:AQ55"/>
    <mergeCell ref="AR55:AX55"/>
    <mergeCell ref="AK56:AQ56"/>
    <mergeCell ref="AR56:AX56"/>
    <mergeCell ref="AR57:AX57"/>
    <mergeCell ref="AR58:AX58"/>
    <mergeCell ref="AK57:AQ57"/>
    <mergeCell ref="S68:V68"/>
    <mergeCell ref="AR65:AX65"/>
    <mergeCell ref="A107:AB107"/>
    <mergeCell ref="AC107:AF107"/>
    <mergeCell ref="AD62:AJ62"/>
    <mergeCell ref="AK62:AQ62"/>
    <mergeCell ref="AR62:AX62"/>
    <mergeCell ref="A62:R62"/>
    <mergeCell ref="S62:V62"/>
    <mergeCell ref="W62:AC62"/>
    <mergeCell ref="A65:R65"/>
    <mergeCell ref="A66:R66"/>
    <mergeCell ref="A67:R67"/>
    <mergeCell ref="A68:R68"/>
    <mergeCell ref="S63:V63"/>
    <mergeCell ref="A64:R64"/>
    <mergeCell ref="S64:V64"/>
    <mergeCell ref="S65:V65"/>
    <mergeCell ref="S66:V66"/>
    <mergeCell ref="S67:V67"/>
    <mergeCell ref="A106:AB106"/>
    <mergeCell ref="AC106:AF106"/>
    <mergeCell ref="AP106:AX108"/>
    <mergeCell ref="AG106:AO108"/>
    <mergeCell ref="AK68:AQ68"/>
    <mergeCell ref="AR67:AX67"/>
    <mergeCell ref="AR68:AX68"/>
    <mergeCell ref="W67:AC67"/>
    <mergeCell ref="W68:AC68"/>
    <mergeCell ref="AD67:AJ67"/>
    <mergeCell ref="A101:AB101"/>
    <mergeCell ref="AC101:AF101"/>
    <mergeCell ref="AG101:AO101"/>
    <mergeCell ref="AP101:AX101"/>
    <mergeCell ref="A102:AB102"/>
    <mergeCell ref="AC102:AF102"/>
    <mergeCell ref="AG102:AO102"/>
    <mergeCell ref="AP102:AX102"/>
    <mergeCell ref="AC99:AF99"/>
    <mergeCell ref="AG99:AO99"/>
    <mergeCell ref="AP99:AX99"/>
    <mergeCell ref="A100:AB100"/>
    <mergeCell ref="AC100:AF100"/>
    <mergeCell ref="AG100:AO100"/>
    <mergeCell ref="AP100:AX100"/>
    <mergeCell ref="AG97:AO97"/>
    <mergeCell ref="AP97:AX97"/>
    <mergeCell ref="AC97:AF97"/>
    <mergeCell ref="A97:AB97"/>
    <mergeCell ref="AC98:AF98"/>
    <mergeCell ref="AG98:AO98"/>
    <mergeCell ref="AP98:AX98"/>
    <mergeCell ref="A95:AB95"/>
    <mergeCell ref="AC95:AF95"/>
    <mergeCell ref="AG95:AO96"/>
    <mergeCell ref="AP95:AX96"/>
    <mergeCell ref="A96:AB96"/>
    <mergeCell ref="AC96:AF96"/>
    <mergeCell ref="A93:AB93"/>
    <mergeCell ref="AC93:AF93"/>
    <mergeCell ref="AG93:AO93"/>
    <mergeCell ref="AP93:AX93"/>
    <mergeCell ref="A94:AB94"/>
    <mergeCell ref="AC94:AF94"/>
    <mergeCell ref="AG94:AO94"/>
    <mergeCell ref="AP94:AX94"/>
    <mergeCell ref="AG90:AO91"/>
    <mergeCell ref="AP90:AX91"/>
    <mergeCell ref="A91:AB91"/>
    <mergeCell ref="AC91:AF91"/>
    <mergeCell ref="AC92:AF92"/>
    <mergeCell ref="AG92:AO92"/>
    <mergeCell ref="AP92:AX92"/>
    <mergeCell ref="AG85:AO86"/>
    <mergeCell ref="AP85:AX86"/>
    <mergeCell ref="AP87:AX87"/>
    <mergeCell ref="A89:AB89"/>
    <mergeCell ref="AC89:AF89"/>
    <mergeCell ref="AG89:AO89"/>
    <mergeCell ref="AP89:AX89"/>
    <mergeCell ref="AG87:AO87"/>
    <mergeCell ref="AG88:AO88"/>
    <mergeCell ref="AP88:AX88"/>
    <mergeCell ref="A98:AB99"/>
    <mergeCell ref="A85:AB85"/>
    <mergeCell ref="AC85:AF85"/>
    <mergeCell ref="A87:AB87"/>
    <mergeCell ref="AC87:AF87"/>
    <mergeCell ref="A86:AB86"/>
    <mergeCell ref="AC86:AF86"/>
    <mergeCell ref="A90:AB90"/>
    <mergeCell ref="AC90:AF90"/>
    <mergeCell ref="A92:AB92"/>
    <mergeCell ref="AK63:AQ64"/>
    <mergeCell ref="AR63:AX64"/>
    <mergeCell ref="A83:AB83"/>
    <mergeCell ref="AC83:AF83"/>
    <mergeCell ref="AP83:AX84"/>
    <mergeCell ref="AG83:AO84"/>
    <mergeCell ref="A84:AB84"/>
    <mergeCell ref="AC84:AF84"/>
    <mergeCell ref="AK67:AQ67"/>
    <mergeCell ref="AD68:AJ68"/>
    <mergeCell ref="A60:R60"/>
    <mergeCell ref="S60:V60"/>
    <mergeCell ref="A61:R61"/>
    <mergeCell ref="S61:V61"/>
    <mergeCell ref="AR61:AX61"/>
    <mergeCell ref="AK61:AQ61"/>
    <mergeCell ref="AR59:AX60"/>
    <mergeCell ref="AK59:AQ60"/>
    <mergeCell ref="AD59:AJ60"/>
    <mergeCell ref="A81:AB81"/>
    <mergeCell ref="AC81:AF81"/>
    <mergeCell ref="AG81:AO81"/>
    <mergeCell ref="AP81:AX81"/>
    <mergeCell ref="A82:AB82"/>
    <mergeCell ref="AC82:AF82"/>
    <mergeCell ref="AG82:AO82"/>
    <mergeCell ref="AP82:AX82"/>
    <mergeCell ref="AP78:AX78"/>
    <mergeCell ref="A79:AB79"/>
    <mergeCell ref="AC79:AF79"/>
    <mergeCell ref="AG79:AO79"/>
    <mergeCell ref="AP79:AX79"/>
    <mergeCell ref="A80:AB80"/>
    <mergeCell ref="AC80:AF80"/>
    <mergeCell ref="AG80:AO80"/>
    <mergeCell ref="AP80:AX80"/>
    <mergeCell ref="S69:V69"/>
    <mergeCell ref="S70:V70"/>
    <mergeCell ref="S71:V71"/>
    <mergeCell ref="A78:AB78"/>
    <mergeCell ref="AC78:AF78"/>
    <mergeCell ref="AG78:AO78"/>
    <mergeCell ref="A71:R71"/>
    <mergeCell ref="A72:R72"/>
    <mergeCell ref="A70:R70"/>
    <mergeCell ref="AR71:AX72"/>
    <mergeCell ref="A77:AB77"/>
    <mergeCell ref="AC77:AF77"/>
    <mergeCell ref="AG77:AO77"/>
    <mergeCell ref="AP77:AX77"/>
    <mergeCell ref="A73:R73"/>
    <mergeCell ref="AD69:AJ70"/>
    <mergeCell ref="AK73:AQ73"/>
    <mergeCell ref="AK69:AQ70"/>
    <mergeCell ref="AK71:AQ72"/>
    <mergeCell ref="AR73:AX73"/>
    <mergeCell ref="A76:AB76"/>
    <mergeCell ref="AC76:AF76"/>
    <mergeCell ref="AG76:AO76"/>
    <mergeCell ref="AP76:AX76"/>
    <mergeCell ref="AR69:AX70"/>
    <mergeCell ref="W61:AC61"/>
    <mergeCell ref="W65:AC65"/>
    <mergeCell ref="W66:AC66"/>
    <mergeCell ref="W59:AC60"/>
    <mergeCell ref="W63:AC64"/>
    <mergeCell ref="AP75:AX75"/>
    <mergeCell ref="AD61:AJ61"/>
    <mergeCell ref="AD65:AJ65"/>
    <mergeCell ref="AD66:AJ66"/>
    <mergeCell ref="AD63:AJ64"/>
    <mergeCell ref="W73:AC73"/>
    <mergeCell ref="W69:AC70"/>
    <mergeCell ref="W71:AC72"/>
    <mergeCell ref="A75:AF75"/>
    <mergeCell ref="AD73:AJ73"/>
    <mergeCell ref="AD71:AJ72"/>
    <mergeCell ref="AG75:AO75"/>
    <mergeCell ref="S72:V72"/>
    <mergeCell ref="S73:V73"/>
    <mergeCell ref="A69:R69"/>
    <mergeCell ref="A110:AX110"/>
    <mergeCell ref="AR112:AX112"/>
    <mergeCell ref="AR113:AX113"/>
    <mergeCell ref="AK112:AQ112"/>
    <mergeCell ref="AK113:AQ113"/>
    <mergeCell ref="AD112:AJ112"/>
    <mergeCell ref="AD113:AJ113"/>
    <mergeCell ref="W112:AC112"/>
    <mergeCell ref="W113:AC113"/>
    <mergeCell ref="S113:V113"/>
    <mergeCell ref="AR167:AX169"/>
    <mergeCell ref="AD135:AJ135"/>
    <mergeCell ref="AK135:AQ135"/>
    <mergeCell ref="AR135:AX135"/>
    <mergeCell ref="A167:AF167"/>
    <mergeCell ref="AG167:AJ167"/>
    <mergeCell ref="AK167:AQ169"/>
    <mergeCell ref="A168:AF168"/>
    <mergeCell ref="AG168:AJ168"/>
    <mergeCell ref="A169:AF169"/>
    <mergeCell ref="AG169:AJ169"/>
    <mergeCell ref="AR163:AX163"/>
    <mergeCell ref="A164:AF164"/>
    <mergeCell ref="AG164:AJ164"/>
    <mergeCell ref="AK164:AQ166"/>
    <mergeCell ref="AR164:AX166"/>
    <mergeCell ref="A165:AF165"/>
    <mergeCell ref="AG165:AJ165"/>
    <mergeCell ref="A166:AF166"/>
    <mergeCell ref="AG166:AJ166"/>
    <mergeCell ref="AK163:AQ163"/>
    <mergeCell ref="AG163:AJ163"/>
    <mergeCell ref="W135:AC135"/>
    <mergeCell ref="W119:AC119"/>
    <mergeCell ref="W125:AC126"/>
    <mergeCell ref="W131:AC131"/>
    <mergeCell ref="AG162:AJ162"/>
    <mergeCell ref="W155:AC155"/>
    <mergeCell ref="AD155:AJ155"/>
    <mergeCell ref="A128:AX128"/>
    <mergeCell ref="AK146:AQ146"/>
    <mergeCell ref="AR147:AX149"/>
    <mergeCell ref="AK147:AQ149"/>
    <mergeCell ref="AK159:AQ159"/>
    <mergeCell ref="AR159:AX159"/>
    <mergeCell ref="AK155:AQ155"/>
    <mergeCell ref="A161:AF161"/>
    <mergeCell ref="AG161:AJ161"/>
    <mergeCell ref="AK161:AQ161"/>
    <mergeCell ref="AR161:AX161"/>
    <mergeCell ref="AK162:AQ162"/>
    <mergeCell ref="AK160:AQ160"/>
    <mergeCell ref="AR162:AX162"/>
    <mergeCell ref="S114:V114"/>
    <mergeCell ref="W159:AC159"/>
    <mergeCell ref="AR160:AX160"/>
    <mergeCell ref="AR157:AX158"/>
    <mergeCell ref="AK157:AQ158"/>
    <mergeCell ref="W160:AC160"/>
    <mergeCell ref="AD160:AJ160"/>
    <mergeCell ref="S137:V137"/>
    <mergeCell ref="A145:AF145"/>
    <mergeCell ref="AR146:AX146"/>
    <mergeCell ref="A112:V112"/>
    <mergeCell ref="S115:V115"/>
    <mergeCell ref="S116:V116"/>
    <mergeCell ref="S135:V135"/>
    <mergeCell ref="S125:V125"/>
    <mergeCell ref="S126:V126"/>
    <mergeCell ref="A124:R124"/>
    <mergeCell ref="A129:AX129"/>
    <mergeCell ref="S133:V133"/>
    <mergeCell ref="AR115:AX115"/>
    <mergeCell ref="AD159:AJ159"/>
    <mergeCell ref="A159:R159"/>
    <mergeCell ref="S159:V159"/>
    <mergeCell ref="S158:V158"/>
    <mergeCell ref="AD157:AJ158"/>
    <mergeCell ref="W157:AC158"/>
    <mergeCell ref="A157:R157"/>
    <mergeCell ref="S157:V157"/>
    <mergeCell ref="A160:R160"/>
    <mergeCell ref="S160:V160"/>
    <mergeCell ref="A158:R158"/>
    <mergeCell ref="AR155:AX155"/>
    <mergeCell ref="A156:R156"/>
    <mergeCell ref="S156:V156"/>
    <mergeCell ref="W156:AC156"/>
    <mergeCell ref="AD156:AJ156"/>
    <mergeCell ref="AK156:AQ156"/>
    <mergeCell ref="AR156:AX156"/>
    <mergeCell ref="A155:R155"/>
    <mergeCell ref="S155:V155"/>
    <mergeCell ref="AR153:AX153"/>
    <mergeCell ref="A154:R154"/>
    <mergeCell ref="S154:V154"/>
    <mergeCell ref="W154:AC154"/>
    <mergeCell ref="AD154:AJ154"/>
    <mergeCell ref="AK154:AQ154"/>
    <mergeCell ref="AR154:AX154"/>
    <mergeCell ref="A153:V153"/>
    <mergeCell ref="W153:AC153"/>
    <mergeCell ref="AD153:AJ153"/>
    <mergeCell ref="AK153:AQ153"/>
    <mergeCell ref="A113:R113"/>
    <mergeCell ref="A114:R114"/>
    <mergeCell ref="A115:R115"/>
    <mergeCell ref="A116:R116"/>
    <mergeCell ref="A125:R125"/>
    <mergeCell ref="A126:R126"/>
    <mergeCell ref="A123:R123"/>
    <mergeCell ref="S134:V134"/>
    <mergeCell ref="S136:V136"/>
    <mergeCell ref="A139:AF140"/>
    <mergeCell ref="A138:AF138"/>
    <mergeCell ref="A137:R137"/>
    <mergeCell ref="W134:AC134"/>
    <mergeCell ref="A148:AF148"/>
    <mergeCell ref="AG148:AJ148"/>
    <mergeCell ref="AG143:AJ143"/>
    <mergeCell ref="AG145:AJ145"/>
    <mergeCell ref="A146:AF146"/>
    <mergeCell ref="AG146:AJ146"/>
    <mergeCell ref="AK143:AQ143"/>
    <mergeCell ref="AG142:AJ142"/>
    <mergeCell ref="AR143:AX143"/>
    <mergeCell ref="AK141:AQ142"/>
    <mergeCell ref="AR141:AX142"/>
    <mergeCell ref="A149:AF149"/>
    <mergeCell ref="A143:AF143"/>
    <mergeCell ref="AG149:AJ149"/>
    <mergeCell ref="A147:AF147"/>
    <mergeCell ref="AG147:AJ147"/>
    <mergeCell ref="AK145:AQ145"/>
    <mergeCell ref="AR145:AX145"/>
    <mergeCell ref="A144:AF144"/>
    <mergeCell ref="AG144:AJ144"/>
    <mergeCell ref="AK144:AQ144"/>
    <mergeCell ref="AR144:AX144"/>
    <mergeCell ref="A142:AF142"/>
    <mergeCell ref="AK138:AQ138"/>
    <mergeCell ref="A141:AF141"/>
    <mergeCell ref="AR138:AX138"/>
    <mergeCell ref="AG138:AJ138"/>
    <mergeCell ref="AK131:AQ131"/>
    <mergeCell ref="AR131:AX131"/>
    <mergeCell ref="A134:R134"/>
    <mergeCell ref="A135:R135"/>
    <mergeCell ref="A136:R136"/>
    <mergeCell ref="AR139:AX139"/>
    <mergeCell ref="AG140:AJ140"/>
    <mergeCell ref="AR140:AX140"/>
    <mergeCell ref="AK139:AQ139"/>
    <mergeCell ref="AR114:AX114"/>
    <mergeCell ref="AR116:AX116"/>
    <mergeCell ref="AK140:AQ140"/>
    <mergeCell ref="W114:AC114"/>
    <mergeCell ref="W116:AC116"/>
    <mergeCell ref="AD116:AJ116"/>
    <mergeCell ref="AK116:AQ116"/>
    <mergeCell ref="W115:AC115"/>
    <mergeCell ref="AD115:AJ115"/>
    <mergeCell ref="AK115:AQ115"/>
    <mergeCell ref="AD114:AJ114"/>
    <mergeCell ref="AK114:AQ114"/>
    <mergeCell ref="A122:R122"/>
    <mergeCell ref="A117:R117"/>
    <mergeCell ref="S117:V117"/>
    <mergeCell ref="W117:AC118"/>
    <mergeCell ref="A118:R118"/>
    <mergeCell ref="A119:R119"/>
    <mergeCell ref="A121:R121"/>
    <mergeCell ref="S119:V119"/>
    <mergeCell ref="S121:V121"/>
    <mergeCell ref="S118:V118"/>
    <mergeCell ref="W122:AC122"/>
    <mergeCell ref="AD122:AJ122"/>
    <mergeCell ref="S122:V122"/>
    <mergeCell ref="AD117:AJ118"/>
    <mergeCell ref="W121:AC121"/>
    <mergeCell ref="AD121:AJ121"/>
    <mergeCell ref="AK117:AQ118"/>
    <mergeCell ref="AR117:AX118"/>
    <mergeCell ref="AD125:AJ126"/>
    <mergeCell ref="AD119:AJ119"/>
    <mergeCell ref="AK121:AQ121"/>
    <mergeCell ref="AR121:AX121"/>
    <mergeCell ref="AK119:AQ119"/>
    <mergeCell ref="AR119:AX119"/>
    <mergeCell ref="A162:AF163"/>
    <mergeCell ref="S123:V123"/>
    <mergeCell ref="W123:AC123"/>
    <mergeCell ref="AD123:AJ123"/>
    <mergeCell ref="AG139:AJ139"/>
    <mergeCell ref="A151:AX151"/>
    <mergeCell ref="AG141:AJ141"/>
    <mergeCell ref="S124:V124"/>
    <mergeCell ref="W124:AC124"/>
    <mergeCell ref="AD124:AJ124"/>
    <mergeCell ref="A131:V131"/>
    <mergeCell ref="AD131:AJ131"/>
    <mergeCell ref="S132:V132"/>
    <mergeCell ref="W133:AC133"/>
    <mergeCell ref="W132:AC132"/>
    <mergeCell ref="AD132:AJ132"/>
    <mergeCell ref="AK132:AQ132"/>
    <mergeCell ref="AR132:AX132"/>
    <mergeCell ref="AD133:AJ133"/>
    <mergeCell ref="AK133:AQ133"/>
    <mergeCell ref="AR133:AX133"/>
    <mergeCell ref="A132:R132"/>
    <mergeCell ref="A133:R133"/>
    <mergeCell ref="W137:AC137"/>
    <mergeCell ref="AD137:AJ137"/>
    <mergeCell ref="AK137:AQ137"/>
    <mergeCell ref="AR137:AX137"/>
    <mergeCell ref="AD136:AJ136"/>
    <mergeCell ref="AK136:AQ136"/>
    <mergeCell ref="AR136:AX136"/>
    <mergeCell ref="W136:AC136"/>
    <mergeCell ref="A120:R120"/>
    <mergeCell ref="S120:V120"/>
    <mergeCell ref="AR120:AX120"/>
    <mergeCell ref="AK120:AQ120"/>
    <mergeCell ref="AD120:AJ120"/>
    <mergeCell ref="W120:AC120"/>
    <mergeCell ref="AD134:AJ134"/>
    <mergeCell ref="AK134:AQ134"/>
    <mergeCell ref="AR134:AX134"/>
    <mergeCell ref="A195:R195"/>
    <mergeCell ref="S195:V195"/>
    <mergeCell ref="AR195:AX197"/>
    <mergeCell ref="AK195:AQ197"/>
    <mergeCell ref="A196:R196"/>
    <mergeCell ref="S196:V196"/>
    <mergeCell ref="AD195:AJ197"/>
    <mergeCell ref="W195:AC197"/>
    <mergeCell ref="A197:R197"/>
    <mergeCell ref="S197:V197"/>
    <mergeCell ref="AK193:AQ193"/>
    <mergeCell ref="AR193:AX193"/>
    <mergeCell ref="W182:AC183"/>
    <mergeCell ref="A194:R194"/>
    <mergeCell ref="S194:V194"/>
    <mergeCell ref="W194:AC194"/>
    <mergeCell ref="AD194:AJ194"/>
    <mergeCell ref="AK194:AQ194"/>
    <mergeCell ref="AR194:AX194"/>
    <mergeCell ref="A193:R193"/>
    <mergeCell ref="S193:V193"/>
    <mergeCell ref="W193:AC193"/>
    <mergeCell ref="AD193:AJ193"/>
    <mergeCell ref="AK173:AX173"/>
    <mergeCell ref="W173:AJ173"/>
    <mergeCell ref="A173:V173"/>
    <mergeCell ref="A175:R175"/>
    <mergeCell ref="S175:V175"/>
    <mergeCell ref="W175:AC175"/>
    <mergeCell ref="AD175:AJ175"/>
    <mergeCell ref="AK175:AQ175"/>
    <mergeCell ref="AR175:AX175"/>
    <mergeCell ref="A189:R189"/>
    <mergeCell ref="A190:R190"/>
    <mergeCell ref="W177:AC179"/>
    <mergeCell ref="A182:R182"/>
    <mergeCell ref="A183:R183"/>
    <mergeCell ref="A184:R184"/>
    <mergeCell ref="AR190:AX190"/>
    <mergeCell ref="AR182:AX183"/>
    <mergeCell ref="A181:R181"/>
    <mergeCell ref="AK192:AQ192"/>
    <mergeCell ref="A191:R191"/>
    <mergeCell ref="A192:R192"/>
    <mergeCell ref="A185:R185"/>
    <mergeCell ref="A186:R186"/>
    <mergeCell ref="A187:R187"/>
    <mergeCell ref="A188:R188"/>
    <mergeCell ref="A174:R174"/>
    <mergeCell ref="A176:R176"/>
    <mergeCell ref="A177:R177"/>
    <mergeCell ref="A178:R178"/>
    <mergeCell ref="A179:R179"/>
    <mergeCell ref="A180:R180"/>
    <mergeCell ref="AR174:AX174"/>
    <mergeCell ref="AR176:AX176"/>
    <mergeCell ref="AR180:AX181"/>
    <mergeCell ref="AR177:AX179"/>
    <mergeCell ref="AR191:AX191"/>
    <mergeCell ref="AR192:AX192"/>
    <mergeCell ref="AK189:AQ189"/>
    <mergeCell ref="AK186:AQ187"/>
    <mergeCell ref="AK190:AQ190"/>
    <mergeCell ref="AK191:AQ191"/>
    <mergeCell ref="AR184:AX185"/>
    <mergeCell ref="AR186:AX187"/>
    <mergeCell ref="AR188:AX188"/>
    <mergeCell ref="AR189:AX189"/>
    <mergeCell ref="AD190:AJ190"/>
    <mergeCell ref="AD191:AJ191"/>
    <mergeCell ref="AD192:AJ192"/>
    <mergeCell ref="AK174:AQ174"/>
    <mergeCell ref="AK176:AQ176"/>
    <mergeCell ref="AK180:AQ181"/>
    <mergeCell ref="AK177:AQ179"/>
    <mergeCell ref="AK182:AQ183"/>
    <mergeCell ref="AK184:AQ185"/>
    <mergeCell ref="AK188:AQ188"/>
    <mergeCell ref="W192:AC192"/>
    <mergeCell ref="W180:AC181"/>
    <mergeCell ref="AD176:AJ176"/>
    <mergeCell ref="AD177:AJ179"/>
    <mergeCell ref="AD180:AJ181"/>
    <mergeCell ref="AD182:AJ183"/>
    <mergeCell ref="AD184:AJ185"/>
    <mergeCell ref="AD186:AJ187"/>
    <mergeCell ref="AD188:AJ188"/>
    <mergeCell ref="AD189:AJ189"/>
    <mergeCell ref="S190:V190"/>
    <mergeCell ref="S191:V191"/>
    <mergeCell ref="S192:V192"/>
    <mergeCell ref="W176:AC176"/>
    <mergeCell ref="W188:AC188"/>
    <mergeCell ref="W184:AC185"/>
    <mergeCell ref="W186:AC187"/>
    <mergeCell ref="W189:AC189"/>
    <mergeCell ref="W190:AC190"/>
    <mergeCell ref="W191:AC191"/>
    <mergeCell ref="S184:V184"/>
    <mergeCell ref="S185:V185"/>
    <mergeCell ref="S186:V186"/>
    <mergeCell ref="S187:V187"/>
    <mergeCell ref="S188:V188"/>
    <mergeCell ref="S189:V189"/>
    <mergeCell ref="S178:V178"/>
    <mergeCell ref="S179:V179"/>
    <mergeCell ref="S180:V180"/>
    <mergeCell ref="S181:V181"/>
    <mergeCell ref="S182:V182"/>
    <mergeCell ref="S183:V183"/>
    <mergeCell ref="A199:R199"/>
    <mergeCell ref="S199:V199"/>
    <mergeCell ref="A198:R198"/>
    <mergeCell ref="S198:V198"/>
    <mergeCell ref="A171:AX171"/>
    <mergeCell ref="S174:V174"/>
    <mergeCell ref="W174:AC174"/>
    <mergeCell ref="AD174:AJ174"/>
    <mergeCell ref="S176:V176"/>
    <mergeCell ref="S177:V177"/>
    <mergeCell ref="A202:R202"/>
    <mergeCell ref="S202:V202"/>
    <mergeCell ref="A201:R201"/>
    <mergeCell ref="S201:V201"/>
    <mergeCell ref="A200:R200"/>
    <mergeCell ref="S200:V200"/>
    <mergeCell ref="A205:R205"/>
    <mergeCell ref="S205:V205"/>
    <mergeCell ref="A204:R204"/>
    <mergeCell ref="S204:V204"/>
    <mergeCell ref="A203:R203"/>
    <mergeCell ref="S203:V203"/>
    <mergeCell ref="AK207:AQ207"/>
    <mergeCell ref="AR207:AX207"/>
    <mergeCell ref="A206:R206"/>
    <mergeCell ref="S206:V206"/>
    <mergeCell ref="W206:AC206"/>
    <mergeCell ref="AD206:AJ206"/>
    <mergeCell ref="A209:R209"/>
    <mergeCell ref="S209:V209"/>
    <mergeCell ref="A208:R208"/>
    <mergeCell ref="S208:V208"/>
    <mergeCell ref="AK206:AQ206"/>
    <mergeCell ref="AR206:AX206"/>
    <mergeCell ref="A207:R207"/>
    <mergeCell ref="S207:V207"/>
    <mergeCell ref="W207:AC207"/>
    <mergeCell ref="AD207:AJ207"/>
    <mergeCell ref="S213:V213"/>
    <mergeCell ref="A212:R212"/>
    <mergeCell ref="S212:V212"/>
    <mergeCell ref="A211:R211"/>
    <mergeCell ref="S211:V211"/>
    <mergeCell ref="A210:R210"/>
    <mergeCell ref="S210:V210"/>
    <mergeCell ref="AR213:AX217"/>
    <mergeCell ref="A217:R217"/>
    <mergeCell ref="S217:V217"/>
    <mergeCell ref="A216:R216"/>
    <mergeCell ref="S216:V216"/>
    <mergeCell ref="A215:R215"/>
    <mergeCell ref="S215:V215"/>
    <mergeCell ref="A214:R214"/>
    <mergeCell ref="S214:V214"/>
    <mergeCell ref="A213:R213"/>
    <mergeCell ref="AK208:AQ212"/>
    <mergeCell ref="AD208:AJ212"/>
    <mergeCell ref="W208:AC212"/>
    <mergeCell ref="W213:AC217"/>
    <mergeCell ref="AD213:AJ217"/>
    <mergeCell ref="AK213:AQ217"/>
    <mergeCell ref="AK198:AQ199"/>
    <mergeCell ref="AR198:AX199"/>
    <mergeCell ref="W200:AC201"/>
    <mergeCell ref="AD200:AJ201"/>
    <mergeCell ref="AK200:AQ201"/>
    <mergeCell ref="AR200:AX201"/>
    <mergeCell ref="W198:AC199"/>
    <mergeCell ref="AD198:AJ199"/>
    <mergeCell ref="AP259:AX259"/>
    <mergeCell ref="AK202:AQ203"/>
    <mergeCell ref="AR202:AX203"/>
    <mergeCell ref="W204:AC205"/>
    <mergeCell ref="AD204:AJ205"/>
    <mergeCell ref="AK204:AQ205"/>
    <mergeCell ref="AR204:AX205"/>
    <mergeCell ref="W202:AC203"/>
    <mergeCell ref="AD202:AJ203"/>
    <mergeCell ref="AR208:AX212"/>
    <mergeCell ref="AP240:AX240"/>
    <mergeCell ref="AP234:AX234"/>
    <mergeCell ref="AP235:AX235"/>
    <mergeCell ref="A260:AB260"/>
    <mergeCell ref="AC260:AF260"/>
    <mergeCell ref="AG260:AO260"/>
    <mergeCell ref="AP260:AX260"/>
    <mergeCell ref="A259:AB259"/>
    <mergeCell ref="AC259:AF259"/>
    <mergeCell ref="AG259:AO259"/>
    <mergeCell ref="AG234:AO234"/>
    <mergeCell ref="AG235:AO235"/>
    <mergeCell ref="AG240:AO240"/>
    <mergeCell ref="AP221:AX221"/>
    <mergeCell ref="AP222:AX222"/>
    <mergeCell ref="AP223:AX223"/>
    <mergeCell ref="AP228:AX228"/>
    <mergeCell ref="AP229:AX229"/>
    <mergeCell ref="AP230:AX230"/>
    <mergeCell ref="AP233:AX233"/>
    <mergeCell ref="AC235:AF235"/>
    <mergeCell ref="AC236:AF236"/>
    <mergeCell ref="AC237:AF237"/>
    <mergeCell ref="AC238:AF238"/>
    <mergeCell ref="AC239:AF239"/>
    <mergeCell ref="AC240:AF240"/>
    <mergeCell ref="AC229:AF229"/>
    <mergeCell ref="AC230:AF230"/>
    <mergeCell ref="AC231:AF231"/>
    <mergeCell ref="AC232:AF232"/>
    <mergeCell ref="AC233:AF233"/>
    <mergeCell ref="AC234:AF234"/>
    <mergeCell ref="A238:AB238"/>
    <mergeCell ref="A239:AB239"/>
    <mergeCell ref="A240:AB240"/>
    <mergeCell ref="AC222:AF222"/>
    <mergeCell ref="AC223:AF223"/>
    <mergeCell ref="AC224:AF224"/>
    <mergeCell ref="AC225:AF225"/>
    <mergeCell ref="AC226:AF226"/>
    <mergeCell ref="AC227:AF227"/>
    <mergeCell ref="AC228:AF228"/>
    <mergeCell ref="A232:AB232"/>
    <mergeCell ref="A233:AB233"/>
    <mergeCell ref="A234:AB234"/>
    <mergeCell ref="A235:AB235"/>
    <mergeCell ref="A236:AB236"/>
    <mergeCell ref="A237:AB237"/>
    <mergeCell ref="A226:AB226"/>
    <mergeCell ref="A227:AB227"/>
    <mergeCell ref="A228:AB228"/>
    <mergeCell ref="A229:AB229"/>
    <mergeCell ref="A230:AB230"/>
    <mergeCell ref="A231:AB231"/>
    <mergeCell ref="A219:AX219"/>
    <mergeCell ref="A222:AB222"/>
    <mergeCell ref="A223:AB223"/>
    <mergeCell ref="A221:AF221"/>
    <mergeCell ref="A224:AB224"/>
    <mergeCell ref="A225:AB225"/>
    <mergeCell ref="AG221:AO221"/>
    <mergeCell ref="AG222:AO222"/>
    <mergeCell ref="AG223:AO223"/>
    <mergeCell ref="A242:AB242"/>
    <mergeCell ref="AC242:AF242"/>
    <mergeCell ref="AG242:AO242"/>
    <mergeCell ref="AP242:AX242"/>
    <mergeCell ref="A241:AB241"/>
    <mergeCell ref="AC241:AF241"/>
    <mergeCell ref="AG241:AO241"/>
    <mergeCell ref="AP241:AX241"/>
    <mergeCell ref="A244:AB244"/>
    <mergeCell ref="AC244:AF244"/>
    <mergeCell ref="AG244:AO244"/>
    <mergeCell ref="AP244:AX244"/>
    <mergeCell ref="A243:AB243"/>
    <mergeCell ref="AC243:AF243"/>
    <mergeCell ref="AG243:AO243"/>
    <mergeCell ref="AP243:AX243"/>
    <mergeCell ref="A258:AB258"/>
    <mergeCell ref="AC258:AF258"/>
    <mergeCell ref="AG258:AO258"/>
    <mergeCell ref="AP258:AX258"/>
    <mergeCell ref="A245:AB245"/>
    <mergeCell ref="AC245:AF245"/>
    <mergeCell ref="AG245:AO245"/>
    <mergeCell ref="AP245:AX245"/>
    <mergeCell ref="AG257:AO257"/>
    <mergeCell ref="AP257:AX257"/>
    <mergeCell ref="A246:AB246"/>
    <mergeCell ref="AC246:AF246"/>
    <mergeCell ref="A247:AB247"/>
    <mergeCell ref="AC247:AF247"/>
    <mergeCell ref="A257:AB257"/>
    <mergeCell ref="AC257:AF257"/>
    <mergeCell ref="A248:AB248"/>
    <mergeCell ref="AC248:AF248"/>
    <mergeCell ref="AG248:AO248"/>
    <mergeCell ref="AP248:AX248"/>
    <mergeCell ref="A250:AB250"/>
    <mergeCell ref="AC250:AF250"/>
    <mergeCell ref="AG250:AO250"/>
    <mergeCell ref="AP250:AX250"/>
    <mergeCell ref="A249:AB249"/>
    <mergeCell ref="AC249:AF249"/>
    <mergeCell ref="AG249:AO249"/>
    <mergeCell ref="AP249:AX249"/>
    <mergeCell ref="A252:AB252"/>
    <mergeCell ref="AC252:AF252"/>
    <mergeCell ref="AG252:AO252"/>
    <mergeCell ref="AP252:AX252"/>
    <mergeCell ref="A251:AB251"/>
    <mergeCell ref="AC251:AF251"/>
    <mergeCell ref="AG251:AO251"/>
    <mergeCell ref="AP251:AX251"/>
    <mergeCell ref="AP236:AX237"/>
    <mergeCell ref="AG236:AO237"/>
    <mergeCell ref="AP231:AX232"/>
    <mergeCell ref="AG231:AO232"/>
    <mergeCell ref="AP226:AX227"/>
    <mergeCell ref="AG226:AO227"/>
    <mergeCell ref="AG228:AO228"/>
    <mergeCell ref="AG229:AO229"/>
    <mergeCell ref="AG230:AO230"/>
    <mergeCell ref="AG233:AO233"/>
    <mergeCell ref="A254:AX254"/>
    <mergeCell ref="A256:AF256"/>
    <mergeCell ref="AG256:AO256"/>
    <mergeCell ref="AP256:AX256"/>
    <mergeCell ref="AP224:AX225"/>
    <mergeCell ref="AG224:AO225"/>
    <mergeCell ref="AP246:AX247"/>
    <mergeCell ref="AG246:AO247"/>
    <mergeCell ref="AP238:AX239"/>
    <mergeCell ref="AG238:AO239"/>
    <mergeCell ref="AG263:AO263"/>
    <mergeCell ref="AP263:AX263"/>
    <mergeCell ref="A261:AB261"/>
    <mergeCell ref="AC261:AF261"/>
    <mergeCell ref="AG261:AO261"/>
    <mergeCell ref="AP261:AX261"/>
    <mergeCell ref="A264:AB264"/>
    <mergeCell ref="AC264:AF264"/>
    <mergeCell ref="AG264:AO264"/>
    <mergeCell ref="AP264:AX264"/>
    <mergeCell ref="A262:AB262"/>
    <mergeCell ref="AC262:AF262"/>
    <mergeCell ref="AG262:AO262"/>
    <mergeCell ref="AP262:AX262"/>
    <mergeCell ref="A263:AB263"/>
    <mergeCell ref="AC263:AF263"/>
    <mergeCell ref="A266:AB266"/>
    <mergeCell ref="AC266:AF266"/>
    <mergeCell ref="AP265:AX266"/>
    <mergeCell ref="AG265:AO266"/>
    <mergeCell ref="A265:AB265"/>
    <mergeCell ref="AC265:AF265"/>
    <mergeCell ref="A268:AB268"/>
    <mergeCell ref="AC268:AF268"/>
    <mergeCell ref="AG268:AO268"/>
    <mergeCell ref="AP268:AX268"/>
    <mergeCell ref="A267:AB267"/>
    <mergeCell ref="AC267:AF267"/>
    <mergeCell ref="AG267:AO267"/>
    <mergeCell ref="AP267:AX267"/>
    <mergeCell ref="A291:AB291"/>
    <mergeCell ref="AC291:AF291"/>
    <mergeCell ref="AG291:AO291"/>
    <mergeCell ref="AP291:AX291"/>
    <mergeCell ref="A292:AB292"/>
    <mergeCell ref="AC292:AF292"/>
    <mergeCell ref="AG292:AO292"/>
    <mergeCell ref="AP292:AX292"/>
    <mergeCell ref="A288:AB288"/>
    <mergeCell ref="AC288:AF288"/>
    <mergeCell ref="AG288:AO288"/>
    <mergeCell ref="AP288:AX288"/>
    <mergeCell ref="A289:AB289"/>
    <mergeCell ref="AC289:AF289"/>
    <mergeCell ref="AG289:AO290"/>
    <mergeCell ref="AP289:AX290"/>
    <mergeCell ref="A290:AB290"/>
    <mergeCell ref="AC290:AF290"/>
    <mergeCell ref="A285:AB285"/>
    <mergeCell ref="AC285:AF285"/>
    <mergeCell ref="AG285:AO285"/>
    <mergeCell ref="AP285:AX285"/>
    <mergeCell ref="A286:AB286"/>
    <mergeCell ref="AC286:AF286"/>
    <mergeCell ref="AG286:AO287"/>
    <mergeCell ref="AP286:AX287"/>
    <mergeCell ref="A287:AB287"/>
    <mergeCell ref="AC287:AF287"/>
    <mergeCell ref="A281:AB281"/>
    <mergeCell ref="AC281:AF281"/>
    <mergeCell ref="AG281:AO281"/>
    <mergeCell ref="AP281:AX281"/>
    <mergeCell ref="A284:AB284"/>
    <mergeCell ref="AC284:AF284"/>
    <mergeCell ref="AG284:AO284"/>
    <mergeCell ref="AP284:AX284"/>
    <mergeCell ref="A278:AB278"/>
    <mergeCell ref="AC278:AF278"/>
    <mergeCell ref="AG278:AO278"/>
    <mergeCell ref="AP278:AX278"/>
    <mergeCell ref="A279:AB279"/>
    <mergeCell ref="AC279:AF279"/>
    <mergeCell ref="AG279:AO280"/>
    <mergeCell ref="AP279:AX280"/>
    <mergeCell ref="A280:AB280"/>
    <mergeCell ref="AC280:AF280"/>
    <mergeCell ref="A282:AB282"/>
    <mergeCell ref="AC282:AF282"/>
    <mergeCell ref="A283:AB283"/>
    <mergeCell ref="AC283:AF283"/>
    <mergeCell ref="AG282:AO282"/>
    <mergeCell ref="AP282:AX282"/>
    <mergeCell ref="AG283:AO283"/>
    <mergeCell ref="AP283:AX283"/>
    <mergeCell ref="AP276:AX277"/>
    <mergeCell ref="AG276:AO277"/>
    <mergeCell ref="A275:AB275"/>
    <mergeCell ref="AC275:AF275"/>
    <mergeCell ref="AG275:AO275"/>
    <mergeCell ref="AP275:AX275"/>
    <mergeCell ref="A276:AB276"/>
    <mergeCell ref="AC276:AF276"/>
    <mergeCell ref="A277:AB277"/>
    <mergeCell ref="AC277:AF277"/>
    <mergeCell ref="AG273:AO273"/>
    <mergeCell ref="AP273:AX273"/>
    <mergeCell ref="A274:AB274"/>
    <mergeCell ref="AC274:AF274"/>
    <mergeCell ref="AG274:AO274"/>
    <mergeCell ref="AP274:AX274"/>
    <mergeCell ref="A293:AB293"/>
    <mergeCell ref="AC293:AF293"/>
    <mergeCell ref="AG293:AO293"/>
    <mergeCell ref="AP293:AX293"/>
    <mergeCell ref="A270:AX270"/>
    <mergeCell ref="A272:AF272"/>
    <mergeCell ref="AG272:AO272"/>
    <mergeCell ref="AP272:AX272"/>
    <mergeCell ref="A273:AB273"/>
    <mergeCell ref="AC273:AF273"/>
    <mergeCell ref="AE300:AN300"/>
    <mergeCell ref="AO300:AX300"/>
    <mergeCell ref="A296:AX296"/>
    <mergeCell ref="AE298:AN298"/>
    <mergeCell ref="AO298:AX298"/>
    <mergeCell ref="A298:AD298"/>
    <mergeCell ref="AE299:AN299"/>
    <mergeCell ref="AO299:AX299"/>
    <mergeCell ref="A299:Z299"/>
    <mergeCell ref="AA299:AD299"/>
    <mergeCell ref="AO302:AX303"/>
    <mergeCell ref="AE302:AN303"/>
    <mergeCell ref="A301:Z301"/>
    <mergeCell ref="AA301:AD301"/>
    <mergeCell ref="AE301:AN301"/>
    <mergeCell ref="AO301:AX301"/>
    <mergeCell ref="A302:Z302"/>
    <mergeCell ref="A303:Z303"/>
    <mergeCell ref="AA302:AD302"/>
    <mergeCell ref="AA303:AD303"/>
    <mergeCell ref="A300:Z300"/>
    <mergeCell ref="AA300:AD300"/>
    <mergeCell ref="A306:Z306"/>
    <mergeCell ref="AA306:AD306"/>
    <mergeCell ref="A304:Z304"/>
    <mergeCell ref="A305:Z305"/>
    <mergeCell ref="AA304:AD304"/>
    <mergeCell ref="AA305:AD305"/>
    <mergeCell ref="AE308:AI308"/>
    <mergeCell ref="AJ306:AN306"/>
    <mergeCell ref="AE306:AI306"/>
    <mergeCell ref="AJ307:AN307"/>
    <mergeCell ref="AE307:AI307"/>
    <mergeCell ref="AT307:AX307"/>
    <mergeCell ref="AO307:AS307"/>
    <mergeCell ref="AT306:AX306"/>
    <mergeCell ref="AO306:AS306"/>
    <mergeCell ref="AT311:AX311"/>
    <mergeCell ref="AO311:AS311"/>
    <mergeCell ref="AM13:AR14"/>
    <mergeCell ref="A15:I15"/>
    <mergeCell ref="J15:AB15"/>
    <mergeCell ref="AM15:AX15"/>
    <mergeCell ref="AS13:AX14"/>
    <mergeCell ref="AT309:AX309"/>
    <mergeCell ref="AO309:AS309"/>
    <mergeCell ref="AJ309:AN309"/>
    <mergeCell ref="AO305:AX305"/>
    <mergeCell ref="AO304:AX304"/>
    <mergeCell ref="AE305:AN305"/>
    <mergeCell ref="AE304:AN304"/>
    <mergeCell ref="AT310:AX310"/>
    <mergeCell ref="AO310:AS310"/>
    <mergeCell ref="AE309:AI309"/>
    <mergeCell ref="AT308:AX308"/>
    <mergeCell ref="AO308:AS308"/>
    <mergeCell ref="AJ308:AN308"/>
    <mergeCell ref="A1:T2"/>
    <mergeCell ref="AJ310:AN310"/>
    <mergeCell ref="AE310:AI310"/>
    <mergeCell ref="A311:Z311"/>
    <mergeCell ref="AA311:AD311"/>
    <mergeCell ref="AJ311:AN311"/>
    <mergeCell ref="AE311:AI311"/>
    <mergeCell ref="A310:Z310"/>
    <mergeCell ref="AA310:AD310"/>
    <mergeCell ref="L13:AK13"/>
    <mergeCell ref="AI314:AM314"/>
    <mergeCell ref="AO314:AX314"/>
    <mergeCell ref="B317:N317"/>
    <mergeCell ref="H315:L315"/>
    <mergeCell ref="N315:W315"/>
    <mergeCell ref="AI315:AM315"/>
    <mergeCell ref="AO315:AX315"/>
    <mergeCell ref="AC88:AF88"/>
    <mergeCell ref="A88:AB88"/>
    <mergeCell ref="O317:P317"/>
    <mergeCell ref="N314:W314"/>
    <mergeCell ref="A307:Z307"/>
    <mergeCell ref="AA307:AD307"/>
    <mergeCell ref="A309:Z309"/>
    <mergeCell ref="AA309:AD309"/>
    <mergeCell ref="A308:Z308"/>
    <mergeCell ref="AA308:AD308"/>
    <mergeCell ref="AY186:BB186"/>
    <mergeCell ref="AY188:BB188"/>
    <mergeCell ref="AY190:BB190"/>
    <mergeCell ref="AY177:BB177"/>
    <mergeCell ref="AY180:BB180"/>
    <mergeCell ref="AY182:BB182"/>
    <mergeCell ref="AY184:BB184"/>
  </mergeCells>
  <dataValidations count="19"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311:Z311 A137:R137 A305:Z305 A94:AB94 A50:AB50 A160:R160 A294:AB294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AG294:AX294">
      <formula1>-99999999999999</formula1>
      <formula2>999999999999999</formula2>
    </dataValidation>
    <dataValidation showInputMessage="1" showErrorMessage="1" sqref="J15:AB15"/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5:AX15">
      <formula1>Код</formula1>
    </dataValidation>
    <dataValidation type="textLength" operator="lessThanOrEqual" allowBlank="1" showInputMessage="1" showErrorMessage="1" prompt="Прочие, в том числе по наименованиям" errorTitle="Ошибка ввода" error="Вводимое значение должно быть&#10;текстом длиной до 254 символов" sqref="A43:R43">
      <formula1>254</formula1>
    </dataValidation>
    <dataValidation type="textLength" operator="lessThanOrEqual" allowBlank="1" showInputMessage="1" showErrorMessage="1" prompt="другие, в том числе" errorTitle="Ошибка ввода" error="Вводимое значение должно быть&#10;текстом длиной до 254 символов" sqref="A89:AB89">
      <formula1>254</formula1>
    </dataValidation>
    <dataValidation type="textLength" operator="lessThanOrEqual" allowBlank="1" showInputMessage="1" showErrorMessage="1" prompt="Прочие, в том числе" errorTitle="Ошибка ввода" error="Вводимое значение должно быть&#10;текстом длиной до 254 символов" sqref="A120:R120">
      <formula1>254</formula1>
    </dataValidation>
    <dataValidation type="textLength" operator="lessThanOrEqual" allowBlank="1" showInputMessage="1" showErrorMessage="1" prompt="прочие, в том числе" errorTitle="Ошибка ввода" error="Вводимое значение должно быть&#10;текстом длиной до 254 символов" sqref="A250:AB250">
      <formula1>254</formula1>
    </dataValidation>
    <dataValidation type="textLength" operator="lessThanOrEqual" allowBlank="1" showInputMessage="1" showErrorMessage="1" prompt="прочее, в том числе" errorTitle="Ошибка ввода" error="Вводимое значение должно быть&#10;текстом длиной до 254 символов" sqref="A283:AB283 A293:AB293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W23:AX43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48:AO48 AP48:AX48 AP50:AX50 AG50:AO50 W58:AX73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78:AO78 AP78:AX78 AG80:AX96 AG100:AX102 AG106:AX108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W116:AX121 W125:AJ126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W135:AX135 W137:AX137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R147:AX149 AK147:AQ149 AK141:AQ142 AR141:AX142 W157:AX158 W160:AX160 AK164:AX169 W177:AX191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W195:AX217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224:AX252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259:AX268 AG275:AX293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E302:AX303 AE305:AX305 AE309:AX309 AE311:AX311">
      <formula1>-99999999999</formula1>
      <formula2>999999999999</formula2>
    </dataValidation>
  </dataValidations>
  <printOptions/>
  <pageMargins left="0.7874015748031497" right="0.7874015748031497" top="0.5905511811023623" bottom="0.3937007874015748" header="0" footer="0"/>
  <pageSetup blackAndWhite="1" horizontalDpi="600" verticalDpi="600" orientation="portrait" paperSize="9" r:id="rId1"/>
  <rowBreaks count="5" manualBreakCount="5">
    <brk id="50" max="255" man="1"/>
    <brk id="108" max="255" man="1"/>
    <brk id="169" max="255" man="1"/>
    <brk id="217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Калуга 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(форма 5) (с января 2009)</dc:title>
  <dc:subject/>
  <dc:creator>Николай Федячкин</dc:creator>
  <cp:keywords/>
  <dc:description/>
  <cp:lastModifiedBy>LatuhinaMV</cp:lastModifiedBy>
  <cp:lastPrinted>2004-02-10T09:00:53Z</cp:lastPrinted>
  <dcterms:created xsi:type="dcterms:W3CDTF">2001-08-14T18:10:08Z</dcterms:created>
  <dcterms:modified xsi:type="dcterms:W3CDTF">2011-05-11T10:02:49Z</dcterms:modified>
  <cp:category/>
  <cp:version/>
  <cp:contentType/>
  <cp:contentStatus/>
</cp:coreProperties>
</file>