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640" firstSheet="3" activeTab="4"/>
  </bookViews>
  <sheets>
    <sheet name="ОпТ" sheetId="1" state="veryHidden" r:id="rId1"/>
    <sheet name="ОпФ" sheetId="2" state="veryHidden" r:id="rId2"/>
    <sheet name="СодФ" sheetId="3" state="veryHidden" r:id="rId3"/>
    <sheet name="Баланс ф1" sheetId="4" r:id="rId4"/>
    <sheet name="Баланс ф2" sheetId="5" r:id="rId5"/>
  </sheets>
  <externalReferences>
    <externalReference r:id="rId8"/>
    <externalReference r:id="rId9"/>
  </externalReferences>
  <definedNames>
    <definedName name="cross">'СодФ'!$B$34:$B$185</definedName>
    <definedName name="crossR">'СодФ'!$C$34:$C$185</definedName>
    <definedName name="format">'ОпТ'!$E$2</definedName>
    <definedName name="period" localSheetId="4">'[2]ОпТ'!$E$3</definedName>
    <definedName name="period">'ОпТ'!$E$3</definedName>
    <definedName name="perno">'ОпТ'!$E$4</definedName>
    <definedName name="год_отчетности" localSheetId="4">'[2]ОпТ'!$C$5</definedName>
    <definedName name="год_отчетности">'ОпТ'!$C$5</definedName>
    <definedName name="дата_начала">'ОпТ'!$C$7</definedName>
    <definedName name="дата_отчетности" localSheetId="4">'[2]ОпТ'!$C$6</definedName>
    <definedName name="дата_отчетности">'ОпТ'!$C$6</definedName>
    <definedName name="ИМНС">'ОпТ'!$G$2</definedName>
    <definedName name="ИМНСЛОКАЛ" localSheetId="4">'[2]ОпТ'!$G$4</definedName>
    <definedName name="ИМНСЛОКАЛ">'ОпТ'!$G$4</definedName>
    <definedName name="ИМНСРЕКВ" localSheetId="4">'[2]ОпТ'!$G$3</definedName>
    <definedName name="ИМНСРЕКВ">'ОпТ'!$G$3</definedName>
    <definedName name="имя_таблицы">'ОпТ'!$B$2</definedName>
    <definedName name="имя_формы">'ОпТ'!$B$3</definedName>
    <definedName name="КонПериодОтч">'ОпТ'!$B$7</definedName>
    <definedName name="НАИМИМНС">'ОпТ'!$G$5</definedName>
    <definedName name="НАИМИМНСЛОКАЛ" localSheetId="4">'[2]ОпТ'!$G$7</definedName>
    <definedName name="НАИМИМНСЛОКАЛ">'ОпТ'!$G$7</definedName>
    <definedName name="НАИМИМНСРЕКВ" localSheetId="4">'[2]ОпТ'!$G$6</definedName>
    <definedName name="НАИМИМНСРЕКВ">'ОпТ'!$G$6</definedName>
    <definedName name="НачПериодОтч">'ОпТ'!$C$7</definedName>
    <definedName name="номер_отчетности" localSheetId="4">'[2]ОпТ'!$C$8</definedName>
    <definedName name="номер_отчетности">'ОпТ'!$C$8</definedName>
    <definedName name="_xlnm.Print_Area" localSheetId="3">'Баланс ф1'!$A$1:$AX$61,'Баланс ф1'!$A$63:$AX$128</definedName>
    <definedName name="отчетный_период">'ОпТ'!$C$4</definedName>
    <definedName name="П000010001000" localSheetId="4">'Баланс ф2'!$AM$15</definedName>
    <definedName name="П000010001000">'Баланс ф1'!$AM$15</definedName>
    <definedName name="П000010001003">'Баланс ф2'!$AG$24</definedName>
    <definedName name="П000010001004">'Баланс ф2'!$AP$24</definedName>
    <definedName name="П000010001101_">'Баланс ф2'!$A$27</definedName>
    <definedName name="П000010001103_">'Баланс ф2'!$AG$27</definedName>
    <definedName name="П000010001104_">'Баланс ф2'!$AP$27</definedName>
    <definedName name="П000010002003">'Баланс ф2'!$AG$28</definedName>
    <definedName name="П000010002004">'Баланс ф2'!$AP$28</definedName>
    <definedName name="П000010002101_">'Баланс ф2'!$A$30</definedName>
    <definedName name="П000010002103_">'Баланс ф2'!$AG$30</definedName>
    <definedName name="П000010002104_">'Баланс ф2'!$AP$30</definedName>
    <definedName name="П000010002903">'Баланс ф2'!$AG$32</definedName>
    <definedName name="П000010002904">'Баланс ф2'!$AP$32</definedName>
    <definedName name="П000010003003">'Баланс ф2'!$AG$33</definedName>
    <definedName name="П000010003004">'Баланс ф2'!$AP$33</definedName>
    <definedName name="П000010004003">'Баланс ф2'!$AG$34</definedName>
    <definedName name="П000010004004">'Баланс ф2'!$AP$34</definedName>
    <definedName name="П000010005003">'Баланс ф2'!$AG$35</definedName>
    <definedName name="П000010005004">'Баланс ф2'!$AP$35</definedName>
    <definedName name="П000010006003">'Баланс ф2'!$AG$37</definedName>
    <definedName name="П000010006004">'Баланс ф2'!$AP$37</definedName>
    <definedName name="П000010007003">'Баланс ф2'!$AG$38</definedName>
    <definedName name="П000010007004">'Баланс ф2'!$AP$38</definedName>
    <definedName name="П000010008003">'Баланс ф2'!$AG$39</definedName>
    <definedName name="П000010008004">'Баланс ф2'!$AP$39</definedName>
    <definedName name="П000010009003">'Баланс ф2'!$AG$40</definedName>
    <definedName name="П000010009004">'Баланс ф2'!$AP$40</definedName>
    <definedName name="П000010009101_">'Баланс ф2'!$A$41</definedName>
    <definedName name="П000010009103_">'Баланс ф2'!$AG$41</definedName>
    <definedName name="П000010009104_">'Баланс ф2'!$AP$41</definedName>
    <definedName name="П000010010003">'Баланс ф2'!$AG$42</definedName>
    <definedName name="П000010010004">'Баланс ф2'!$AP$42</definedName>
    <definedName name="П000010011001_">'Баланс ф2'!$A$43</definedName>
    <definedName name="П000010011003">'Баланс ф1'!$AG$24</definedName>
    <definedName name="П000010011003_">'Баланс ф2'!$AG$43</definedName>
    <definedName name="П000010011004">'Баланс ф1'!$AP$24</definedName>
    <definedName name="П000010011004_">'Баланс ф2'!$AP$43</definedName>
    <definedName name="П000010012003">'Баланс ф1'!$AG$26</definedName>
    <definedName name="П000010012004">'Баланс ф1'!$AP$26</definedName>
    <definedName name="П000010013003">'Баланс ф1'!$AG$27</definedName>
    <definedName name="П000010013004">'Баланс ф1'!$AP$27</definedName>
    <definedName name="П000010013503">'Баланс ф1'!$AG$28</definedName>
    <definedName name="П000010013504">'Баланс ф1'!$AP$28</definedName>
    <definedName name="П000010014003" localSheetId="4">'Баланс ф2'!$AG$45</definedName>
    <definedName name="П000010014003">'Баланс ф1'!$AG$29</definedName>
    <definedName name="П000010014004" localSheetId="4">'Баланс ф2'!$AP$45</definedName>
    <definedName name="П000010014004">'Баланс ф1'!$AP$29</definedName>
    <definedName name="П000010014103">'Баланс ф2'!$AG$46</definedName>
    <definedName name="П000010014104">'Баланс ф2'!$AP$46</definedName>
    <definedName name="П000010014203">'Баланс ф2'!$AG$47</definedName>
    <definedName name="П000010014204">'Баланс ф2'!$AP$47</definedName>
    <definedName name="П000010014503">'Баланс ф1'!$AG$30</definedName>
    <definedName name="П000010014504">'Баланс ф1'!$AP$30</definedName>
    <definedName name="П000010015003" localSheetId="4">'Баланс ф2'!$AG$48</definedName>
    <definedName name="П000010015003">'Баланс ф1'!$AG$31</definedName>
    <definedName name="П000010015004" localSheetId="4">'Баланс ф2'!$AP$48</definedName>
    <definedName name="П000010015004">'Баланс ф1'!$AP$31</definedName>
    <definedName name="П000010015101_">'Баланс ф1'!$A$32</definedName>
    <definedName name="П000010015103_">'Баланс ф1'!$AG$32</definedName>
    <definedName name="П000010015104_">'Баланс ф1'!$AP$32</definedName>
    <definedName name="П000010016003">'Баланс ф2'!$AG$49</definedName>
    <definedName name="П000010016004">'Баланс ф2'!$AP$49</definedName>
    <definedName name="П000010018001_">'Баланс ф2'!$A$50</definedName>
    <definedName name="П000010018003_">'Баланс ф2'!$AG$50</definedName>
    <definedName name="П000010018004_">'Баланс ф2'!$AP$50</definedName>
    <definedName name="П000010019003" localSheetId="4">'Баланс ф2'!$AG$52</definedName>
    <definedName name="П000010019003">'Баланс ф1'!$AG$34</definedName>
    <definedName name="П000010019004" localSheetId="4">'Баланс ф2'!$AP$52</definedName>
    <definedName name="П000010019004">'Баланс ф1'!$AP$34</definedName>
    <definedName name="П000010020003">'Баланс ф2'!$AG$54</definedName>
    <definedName name="П000010020004">'Баланс ф2'!$AP$54</definedName>
    <definedName name="П000010020103">'Баланс ф2'!$AG$56</definedName>
    <definedName name="П000010020104">'Баланс ф2'!$AP$56</definedName>
    <definedName name="П000010020203">'Баланс ф2'!$AG$57</definedName>
    <definedName name="П000010020204">'Баланс ф2'!$AP$57</definedName>
    <definedName name="П000010021003">'Баланс ф2'!$W$65</definedName>
    <definedName name="П000010021004">'Баланс ф2'!$AD$65</definedName>
    <definedName name="П000010021005">'Баланс ф2'!$AK$65</definedName>
    <definedName name="П000010021006">'Баланс ф2'!$AR$65</definedName>
    <definedName name="П000010022003">'Баланс ф2'!$W$69</definedName>
    <definedName name="П000010022004">'Баланс ф2'!$AD$69</definedName>
    <definedName name="П000010022005">'Баланс ф2'!$AK$69</definedName>
    <definedName name="П000010022006">'Баланс ф2'!$AR$69</definedName>
    <definedName name="П000010023003">'Баланс ф2'!$W$70</definedName>
    <definedName name="П000010023004">'Баланс ф2'!$AD$70</definedName>
    <definedName name="П000010023005">'Баланс ф2'!$AK$70</definedName>
    <definedName name="П000010023006">'Баланс ф2'!$AR$70</definedName>
    <definedName name="П000010024003">'Баланс ф2'!$W$73</definedName>
    <definedName name="П000010024004">'Баланс ф2'!$AD$73</definedName>
    <definedName name="П000010024005">'Баланс ф2'!$AK$73</definedName>
    <definedName name="П000010024006">'Баланс ф2'!$AR$73</definedName>
    <definedName name="П000010025004">'Баланс ф2'!$AD$75</definedName>
    <definedName name="П000010025006">'Баланс ф2'!$AR$75</definedName>
    <definedName name="П000010026003">'Баланс ф2'!$W$76</definedName>
    <definedName name="П000010026004">'Баланс ф2'!$AD$76</definedName>
    <definedName name="П000010026005">'Баланс ф2'!$AK$76</definedName>
    <definedName name="П000010026006">'Баланс ф2'!$AR$76</definedName>
    <definedName name="П000010027001_">'Баланс ф2'!$A$79</definedName>
    <definedName name="П000010027003_">'Баланс ф2'!$W$79</definedName>
    <definedName name="П000010027004_">'Баланс ф2'!$AD$79</definedName>
    <definedName name="П000010027005_">'Баланс ф2'!$AK$79</definedName>
    <definedName name="П000010027006_">'Баланс ф2'!$AR$79</definedName>
    <definedName name="П000020021003">'Баланс ф1'!$AG$35</definedName>
    <definedName name="П000020021004">'Баланс ф1'!$AP$35</definedName>
    <definedName name="П000020021103">'Баланс ф1'!$AG$37</definedName>
    <definedName name="П000020021104">'Баланс ф1'!$AP$37</definedName>
    <definedName name="П000020021203">'Баланс ф1'!$AG$39</definedName>
    <definedName name="П000020021204">'Баланс ф1'!$AP$39</definedName>
    <definedName name="П000020021303">'Баланс ф1'!$AG$40</definedName>
    <definedName name="П000020021304">'Баланс ф1'!$AP$40</definedName>
    <definedName name="П000020021403">'Баланс ф1'!$AG$41</definedName>
    <definedName name="П000020021404">'Баланс ф1'!$AP$41</definedName>
    <definedName name="П000020021503">'Баланс ф1'!$AG$42</definedName>
    <definedName name="П000020021504">'Баланс ф1'!$AP$42</definedName>
    <definedName name="П000020021603">'Баланс ф1'!$AG$43</definedName>
    <definedName name="П000020021604">'Баланс ф1'!$AP$43</definedName>
    <definedName name="П000020021703">'Баланс ф1'!$AG$44</definedName>
    <definedName name="П000020021704">'Баланс ф1'!$AP$44</definedName>
    <definedName name="П000020021801_">'Баланс ф1'!$A$45</definedName>
    <definedName name="П000020021803_">'Баланс ф1'!$AG$45</definedName>
    <definedName name="П000020021804_">'Баланс ф1'!$AP$45</definedName>
    <definedName name="П000020022003">'Баланс ф1'!$AG$46</definedName>
    <definedName name="П000020022004">'Баланс ф1'!$AP$46</definedName>
    <definedName name="П000020023003">'Баланс ф1'!$AG$48</definedName>
    <definedName name="П000020023004">'Баланс ф1'!$AP$48</definedName>
    <definedName name="П000020023103">'Баланс ф1'!$AG$51</definedName>
    <definedName name="П000020023104">'Баланс ф1'!$AP$51</definedName>
    <definedName name="П000020024003">'Баланс ф1'!$AG$52</definedName>
    <definedName name="П000020024004">'Баланс ф1'!$AP$52</definedName>
    <definedName name="П000020024103">'Баланс ф1'!$AG$55</definedName>
    <definedName name="П000020024104">'Баланс ф1'!$AP$55</definedName>
    <definedName name="П000020025003">'Баланс ф1'!$AG$56</definedName>
    <definedName name="П000020025004">'Баланс ф1'!$AP$56</definedName>
    <definedName name="П000020026003">'Баланс ф1'!$AG$57</definedName>
    <definedName name="П000020026004">'Баланс ф1'!$AP$57</definedName>
    <definedName name="П000020027003">'Баланс ф1'!$AG$58</definedName>
    <definedName name="П000020027004">'Баланс ф1'!$AP$58</definedName>
    <definedName name="П000020027101_">'Баланс ф1'!$A$59</definedName>
    <definedName name="П000020027103_">'Баланс ф1'!$AG$59</definedName>
    <definedName name="П000020027104_">'Баланс ф1'!$AP$59</definedName>
    <definedName name="П000020029003">'Баланс ф1'!$AG$60</definedName>
    <definedName name="П000020029004">'Баланс ф1'!$AP$60</definedName>
    <definedName name="П000020030003">'Баланс ф1'!$AG$61</definedName>
    <definedName name="П000020030004">'Баланс ф1'!$AP$61</definedName>
    <definedName name="П000030041003">'Баланс ф1'!$AG$67</definedName>
    <definedName name="П000030041004">'Баланс ф1'!$AP$67</definedName>
    <definedName name="П000030041103">'Баланс ф1'!$AG$69</definedName>
    <definedName name="П000030041104">'Баланс ф1'!$AP$69</definedName>
    <definedName name="П000030042003">'Баланс ф1'!$AG$70</definedName>
    <definedName name="П000030042004">'Баланс ф1'!$AP$70</definedName>
    <definedName name="П000030042103">'Баланс ф1'!$AG$71</definedName>
    <definedName name="П000030042104">'Баланс ф1'!$AP$71</definedName>
    <definedName name="П000030043003">'Баланс ф1'!$AG$73</definedName>
    <definedName name="П000030043004">'Баланс ф1'!$AP$73</definedName>
    <definedName name="П000030043103">'Баланс ф1'!$AG$74</definedName>
    <definedName name="П000030043104">'Баланс ф1'!$AP$74</definedName>
    <definedName name="П000030043203">'Баланс ф1'!$AG$77</definedName>
    <definedName name="П000030043204">'Баланс ф1'!$AP$77</definedName>
    <definedName name="П000030043303">'Баланс ф1'!$AG$79</definedName>
    <definedName name="П000030043304">'Баланс ф1'!$AP$79</definedName>
    <definedName name="П000030043401_">'Баланс ф1'!$A$80</definedName>
    <definedName name="П000030043403_">'Баланс ф1'!$AG$80</definedName>
    <definedName name="П000030043404_">'Баланс ф1'!$AP$80</definedName>
    <definedName name="П000030047003">'Баланс ф1'!$AG$81</definedName>
    <definedName name="П000030047004">'Баланс ф1'!$AP$81</definedName>
    <definedName name="П000030047103">'Баланс ф1'!$AG$82</definedName>
    <definedName name="П000030047104">'Баланс ф1'!$AP$82</definedName>
    <definedName name="П000030049003">'Баланс ф1'!$AG$83</definedName>
    <definedName name="П000030049004">'Баланс ф1'!$AP$83</definedName>
    <definedName name="П000040051003">'Баланс ф1'!$AG$84</definedName>
    <definedName name="П000040051004">'Баланс ф1'!$AP$84</definedName>
    <definedName name="П000040051503">'Баланс ф1'!$AG$86</definedName>
    <definedName name="П000040051504">'Баланс ф1'!$AP$86</definedName>
    <definedName name="П000040052003">'Баланс ф1'!$AG$87</definedName>
    <definedName name="П000040052004">'Баланс ф1'!$AP$87</definedName>
    <definedName name="П000040052101_">'Баланс ф1'!$A$88</definedName>
    <definedName name="П000040052103_">'Баланс ф1'!$AG$88</definedName>
    <definedName name="П000040052104_">'Баланс ф1'!$AP$88</definedName>
    <definedName name="П000040059003">'Баланс ф1'!$AG$89</definedName>
    <definedName name="П000040059004">'Баланс ф1'!$AP$89</definedName>
    <definedName name="П000050061003">'Баланс ф1'!$AG$90</definedName>
    <definedName name="П000050061004">'Баланс ф1'!$AP$90</definedName>
    <definedName name="П000050062003">'Баланс ф1'!$AG$92</definedName>
    <definedName name="П000050062004">'Баланс ф1'!$AP$92</definedName>
    <definedName name="П000050062103">'Баланс ф1'!$AG$93</definedName>
    <definedName name="П000050062104">'Баланс ф1'!$AP$93</definedName>
    <definedName name="П000050062203">'Баланс ф1'!$AG$95</definedName>
    <definedName name="П000050062204">'Баланс ф1'!$AP$95</definedName>
    <definedName name="П000050062303">'Баланс ф1'!$AG$96</definedName>
    <definedName name="П000050062304">'Баланс ф1'!$AP$96</definedName>
    <definedName name="П000050062403">'Баланс ф1'!$AG$98</definedName>
    <definedName name="П000050062404">'Баланс ф1'!$AP$98</definedName>
    <definedName name="П000050062503">'Баланс ф1'!$AG$99</definedName>
    <definedName name="П000050062504">'Баланс ф1'!$AP$99</definedName>
    <definedName name="П000050063003">'Баланс ф1'!$AG$100</definedName>
    <definedName name="П000050063004">'Баланс ф1'!$AP$100</definedName>
    <definedName name="П000050064003">'Баланс ф1'!$AG$102</definedName>
    <definedName name="П000050064004">'Баланс ф1'!$AP$102</definedName>
    <definedName name="П000050065003">'Баланс ф1'!$AG$103</definedName>
    <definedName name="П000050065004">'Баланс ф1'!$AP$103</definedName>
    <definedName name="П000050066003">'Баланс ф1'!$AG$104</definedName>
    <definedName name="П000050066004">'Баланс ф1'!$AP$104</definedName>
    <definedName name="П000050066101_">'Баланс ф1'!$A$105</definedName>
    <definedName name="П000050066103_">'Баланс ф1'!$AG$105</definedName>
    <definedName name="П000050066104_">'Баланс ф1'!$AP$105</definedName>
    <definedName name="П000050069003">'Баланс ф1'!$AG$106</definedName>
    <definedName name="П000050069004">'Баланс ф1'!$AP$106</definedName>
    <definedName name="П000050070003">'Баланс ф1'!$AG$107</definedName>
    <definedName name="П000050070004">'Баланс ф1'!$AP$107</definedName>
    <definedName name="П000060091003">'Баланс ф1'!$AG$110</definedName>
    <definedName name="П000060091004">'Баланс ф1'!$AP$110</definedName>
    <definedName name="П000060091103">'Баланс ф1'!$AG$111</definedName>
    <definedName name="П000060091104">'Баланс ф1'!$AP$111</definedName>
    <definedName name="П000060092003">'Баланс ф1'!$AG$112</definedName>
    <definedName name="П000060092004">'Баланс ф1'!$AP$112</definedName>
    <definedName name="П000060093003">'Баланс ф1'!$AG$114</definedName>
    <definedName name="П000060093004">'Баланс ф1'!$AP$114</definedName>
    <definedName name="П000060094003">'Баланс ф1'!$AG$115</definedName>
    <definedName name="П000060094004">'Баланс ф1'!$AP$115</definedName>
    <definedName name="П000060095003">'Баланс ф1'!$AG$117</definedName>
    <definedName name="П000060095004">'Баланс ф1'!$AP$117</definedName>
    <definedName name="П000060096003">'Баланс ф1'!$AG$118</definedName>
    <definedName name="П000060096004">'Баланс ф1'!$AP$118</definedName>
    <definedName name="П000060097003">'Баланс ф1'!$AG$119</definedName>
    <definedName name="П000060097004">'Баланс ф1'!$AP$119</definedName>
    <definedName name="П000060098003">'Баланс ф1'!$AG$120</definedName>
    <definedName name="П000060098004">'Баланс ф1'!$AP$120</definedName>
    <definedName name="П000060099003">'Баланс ф1'!$AG$122</definedName>
    <definedName name="П000060099004">'Баланс ф1'!$AP$122</definedName>
    <definedName name="П000060099103">'Баланс ф1'!$AG$123</definedName>
    <definedName name="П000060099104">'Баланс ф1'!$AP$123</definedName>
    <definedName name="П000060100001_">'Баланс ф1'!$A$124</definedName>
    <definedName name="П000060100003_">'Баланс ф1'!$AG$124</definedName>
    <definedName name="П000060100004_">'Баланс ф1'!$AP$124</definedName>
    <definedName name="приказ">'Баланс ф2'!$AB$3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<sst xmlns="http://schemas.openxmlformats.org/spreadsheetml/2006/main" count="1385" uniqueCount="573">
  <si>
    <t>Бухгалтерский баланс</t>
  </si>
  <si>
    <t>Коды</t>
  </si>
  <si>
    <t>0710001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</si>
  <si>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</si>
  <si>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</si>
  <si>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</si>
  <si>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</si>
  <si>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</si>
  <si>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</si>
  <si>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</si>
  <si>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</si>
  <si>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</si>
  <si>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</si>
  <si>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</si>
  <si>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</si>
  <si>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</si>
  <si>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</si>
  <si>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</si>
  <si>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</si>
  <si>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</si>
  <si>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</si>
  <si>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</si>
  <si>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</si>
  <si>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</si>
  <si>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</si>
  <si>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</si>
  <si>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</si>
  <si>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</si>
  <si>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</si>
  <si>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</si>
  <si>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</si>
  <si>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</si>
  <si>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</si>
  <si>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</si>
  <si>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</si>
  <si>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</si>
  <si>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</si>
  <si>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</si>
  <si>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</si>
  <si>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</si>
  <si>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</si>
  <si>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</si>
  <si>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</si>
  <si>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</si>
  <si>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</si>
  <si>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</si>
  <si>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</si>
  <si>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</si>
  <si>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</si>
  <si>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</si>
  <si>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</si>
  <si>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</si>
  <si>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</si>
  <si>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</si>
  <si>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</si>
  <si>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</si>
  <si>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</si>
  <si>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</si>
  <si>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</si>
  <si>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</si>
  <si>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</si>
  <si>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</si>
  <si>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</si>
  <si>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</si>
  <si>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</si>
  <si>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</si>
  <si>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</si>
  <si>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</si>
  <si>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</si>
  <si>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</si>
  <si>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</si>
  <si>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</si>
  <si>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</si>
  <si>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</si>
  <si>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</si>
  <si>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</si>
  <si>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</si>
  <si>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</si>
  <si>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</si>
  <si>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</si>
  <si>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</si>
  <si>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</si>
  <si>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</si>
  <si>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</si>
  <si>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</si>
  <si>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</si>
  <si>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</si>
  <si>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</si>
  <si>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</si>
  <si>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</si>
  <si>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</si>
  <si>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</si>
  <si>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</si>
  <si>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</si>
  <si>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</si>
  <si>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</si>
  <si>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</si>
  <si>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</si>
  <si>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</si>
  <si>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</si>
  <si>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</si>
  <si>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</si>
  <si>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</si>
  <si>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</si>
  <si>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</si>
  <si>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</si>
  <si>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</si>
  <si>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</si>
  <si>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</si>
  <si>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</si>
  <si>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</si>
  <si>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</si>
  <si>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</si>
  <si>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</si>
  <si>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</si>
  <si>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</si>
  <si>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</si>
  <si>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</si>
  <si>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</si>
  <si>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</si>
  <si>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</si>
  <si>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</si>
  <si>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</si>
  <si>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</si>
  <si>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</si>
  <si>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</si>
  <si>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</si>
  <si>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</si>
  <si>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</si>
  <si>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</si>
  <si>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</si>
  <si>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</si>
  <si>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515</t>
  </si>
  <si>
    <t>Код по-</t>
  </si>
  <si>
    <t>казателя</t>
  </si>
  <si>
    <t>БАЛАНС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</si>
  <si>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</si>
  <si>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</si>
  <si>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</si>
  <si>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</si>
  <si>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</si>
  <si>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</si>
  <si>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</si>
  <si>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</si>
  <si>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</si>
  <si>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</si>
  <si>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</si>
  <si>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</si>
  <si>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</si>
  <si>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</si>
  <si>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</si>
  <si>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</si>
  <si>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</si>
  <si>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</si>
  <si>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</si>
  <si>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</si>
  <si>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</si>
  <si>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</si>
  <si>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</si>
  <si>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</si>
  <si>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</si>
  <si>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</si>
  <si>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</si>
  <si>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</si>
  <si>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</si>
  <si>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</si>
  <si>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</si>
  <si>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</si>
  <si>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</si>
  <si>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</si>
  <si>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П000010011003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</si>
  <si>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</si>
  <si>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</si>
  <si>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</si>
  <si>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</si>
  <si>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</si>
  <si>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</si>
  <si>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</si>
  <si>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</si>
  <si>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Вместе со справочниками можно назначить и кросс-таблицу</t>
  </si>
  <si>
    <t>Справочники</t>
  </si>
  <si>
    <t>(между описанием блоков и справочниками должна быть хотя бы одна пустая строка)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</si>
  <si>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</si>
  <si>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</si>
  <si>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</si>
  <si>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</si>
  <si>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</si>
  <si>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</si>
  <si>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</si>
  <si>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</si>
  <si>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</si>
  <si>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</si>
  <si>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</si>
  <si>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Отчетный период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</si>
  <si>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</si>
  <si>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</si>
  <si>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</si>
  <si>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</si>
  <si>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</si>
  <si>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</si>
  <si>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</si>
  <si>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</si>
  <si>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</si>
  <si>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</si>
  <si>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</si>
  <si>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</si>
  <si>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</si>
  <si>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</si>
  <si>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</si>
  <si>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ф1</t>
  </si>
  <si>
    <t>Бухгалтерский баланс по форме № 1</t>
  </si>
  <si>
    <t>Признак отчетности</t>
  </si>
  <si>
    <t>О</t>
  </si>
  <si>
    <t>K(1)</t>
  </si>
  <si>
    <t>ПризФОтч</t>
  </si>
  <si>
    <t>Код формы отчетности по классификатору КНД</t>
  </si>
  <si>
    <t>K(7)</t>
  </si>
  <si>
    <t>КНД</t>
  </si>
  <si>
    <t>Наименование формы отчетности</t>
  </si>
  <si>
    <t>Н</t>
  </si>
  <si>
    <t>Т(120)</t>
  </si>
  <si>
    <t>НаимФОтч</t>
  </si>
  <si>
    <t>БУХГАЛТЕРСКИЙ БАЛАНС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</si>
  <si>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</si>
  <si>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</si>
  <si>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</si>
  <si>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</si>
  <si>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D(10),</t>
  </si>
  <si>
    <t>D(10)|</t>
  </si>
  <si>
    <t>Е(0)</t>
  </si>
  <si>
    <t>ПериодВерОтч</t>
  </si>
  <si>
    <t>Признак отчетного периода</t>
  </si>
  <si>
    <t>К(1)</t>
  </si>
  <si>
    <t>ПризПериодОтч</t>
  </si>
  <si>
    <t>Единица измерения по классификатору ОКЕИ</t>
  </si>
  <si>
    <t>К(3)</t>
  </si>
  <si>
    <t>ОКЕИ</t>
  </si>
  <si>
    <t>Количество показателей в форме отчетности</t>
  </si>
  <si>
    <t>N(10)</t>
  </si>
  <si>
    <t>КолПокФОтч</t>
  </si>
  <si>
    <t>П000010015004</t>
  </si>
  <si>
    <t>П000010015101</t>
  </si>
  <si>
    <t>П000010015104</t>
  </si>
  <si>
    <t>П000010019003</t>
  </si>
  <si>
    <t>П000020021704</t>
  </si>
  <si>
    <t>П000020022003</t>
  </si>
  <si>
    <t>П000020027004</t>
  </si>
  <si>
    <t>П000020029003</t>
  </si>
  <si>
    <t>П000030047003</t>
  </si>
  <si>
    <t>П000040052004</t>
  </si>
  <si>
    <t>П000040059003</t>
  </si>
  <si>
    <t>П000050066004</t>
  </si>
  <si>
    <t>П000050069003</t>
  </si>
  <si>
    <t>П000060100001</t>
  </si>
  <si>
    <t>П000060100004</t>
  </si>
  <si>
    <t>П000060099004</t>
  </si>
  <si>
    <t>Адрес:</t>
  </si>
  <si>
    <t xml:space="preserve">Единица измерения: </t>
  </si>
  <si>
    <t>Форма собственности</t>
  </si>
  <si>
    <t>Организационно-правовая форма</t>
  </si>
  <si>
    <t>за период с</t>
  </si>
  <si>
    <t>по</t>
  </si>
  <si>
    <t>Фонд недвижимого и особо ценного движимого</t>
  </si>
  <si>
    <t>имущества</t>
  </si>
  <si>
    <t>421</t>
  </si>
  <si>
    <t>Прочие показатели резервного капитала</t>
  </si>
  <si>
    <t>Целевое финансирование</t>
  </si>
  <si>
    <t>433</t>
  </si>
  <si>
    <t>П000030043304</t>
  </si>
  <si>
    <t>П000030043401</t>
  </si>
  <si>
    <t>П000020027101</t>
  </si>
  <si>
    <t>П000030047004</t>
  </si>
  <si>
    <t>П000030047104</t>
  </si>
  <si>
    <t>П000030049003</t>
  </si>
  <si>
    <t>П000040052101</t>
  </si>
  <si>
    <t>П000040052104</t>
  </si>
  <si>
    <t>П000050066101</t>
  </si>
  <si>
    <t>П000050066104</t>
  </si>
  <si>
    <t>П000020027104</t>
  </si>
  <si>
    <t>П000030043404</t>
  </si>
  <si>
    <t>П000030047103</t>
  </si>
  <si>
    <t>5.01</t>
  </si>
  <si>
    <t>format</t>
  </si>
  <si>
    <t>period</t>
  </si>
  <si>
    <t>perno</t>
  </si>
  <si>
    <t>3</t>
  </si>
  <si>
    <t>НематАкт</t>
  </si>
  <si>
    <t>ОснСр</t>
  </si>
  <si>
    <t>НезавСтр</t>
  </si>
  <si>
    <t>ВлМатЦен</t>
  </si>
  <si>
    <t>ДолгФинВл</t>
  </si>
  <si>
    <t>ОтлНалАкт</t>
  </si>
  <si>
    <t>СырьеМат</t>
  </si>
  <si>
    <t>Животные</t>
  </si>
  <si>
    <t>ЗатратыНезавПр</t>
  </si>
  <si>
    <t>ТоварыПерепрод</t>
  </si>
  <si>
    <t>ТоварыОтгруж</t>
  </si>
  <si>
    <t>РасходыБудущ</t>
  </si>
  <si>
    <t>ПрочЗапасыЗатр</t>
  </si>
  <si>
    <t>НДСПриобрЦен</t>
  </si>
  <si>
    <t>ДебЗад12ПокЗак</t>
  </si>
  <si>
    <t>ДебЗадТекПокЗак</t>
  </si>
  <si>
    <t>КратФинанВлож</t>
  </si>
  <si>
    <t>ДенежнСр</t>
  </si>
  <si>
    <t>ПрочОбА</t>
  </si>
  <si>
    <t>УставКапитал</t>
  </si>
  <si>
    <t>СобствАкции</t>
  </si>
  <si>
    <t>ФондИмущ</t>
  </si>
  <si>
    <t>РезЗакон</t>
  </si>
  <si>
    <t>РезУчред</t>
  </si>
  <si>
    <t>ПрочРез</t>
  </si>
  <si>
    <t>НераспПриб</t>
  </si>
  <si>
    <t>ЦелФин</t>
  </si>
  <si>
    <t>ЗаймКред</t>
  </si>
  <si>
    <t>ОтложНалОбяз</t>
  </si>
  <si>
    <t>ПрочДолгОбяз</t>
  </si>
  <si>
    <t>КредитЗадолж</t>
  </si>
  <si>
    <t>КредитЗадолжПо</t>
  </si>
  <si>
    <t>КредитЗадолжПерс</t>
  </si>
  <si>
    <t>КредитЗадолжГВФ</t>
  </si>
  <si>
    <t>КредитЗадолжНалог</t>
  </si>
  <si>
    <t>КредитЗадолжПроч</t>
  </si>
  <si>
    <t>ЗадолжУч</t>
  </si>
  <si>
    <t>ДоходБудущ</t>
  </si>
  <si>
    <t>РезервПредРасх</t>
  </si>
  <si>
    <t>ПрочКраткОбяз</t>
  </si>
  <si>
    <t>ВнеОбА</t>
  </si>
  <si>
    <t>ДебЗад12</t>
  </si>
  <si>
    <t>ДебЗадТек</t>
  </si>
  <si>
    <t>ОбА</t>
  </si>
  <si>
    <t>ДобКапитал</t>
  </si>
  <si>
    <t>РезКапитал</t>
  </si>
  <si>
    <t>КапРез</t>
  </si>
  <si>
    <t>ДолгосрОбяз</t>
  </si>
  <si>
    <t>КраткосрОбяз</t>
  </si>
  <si>
    <t>АрОснСр</t>
  </si>
  <si>
    <t>ТовМатХр</t>
  </si>
  <si>
    <t>ТовКомис</t>
  </si>
  <si>
    <t>СписЗадолж</t>
  </si>
  <si>
    <t>ОбеспечПолуч</t>
  </si>
  <si>
    <t>ОбеспечВыд</t>
  </si>
  <si>
    <t>ИзносЖилФонд</t>
  </si>
  <si>
    <t>ИзносБлагоустр</t>
  </si>
  <si>
    <t>НематАктПолуч</t>
  </si>
  <si>
    <t>ПрочЦен</t>
  </si>
  <si>
    <t>П000010011004</t>
  </si>
  <si>
    <t>П000010012003</t>
  </si>
  <si>
    <t>П000010013003</t>
  </si>
  <si>
    <t>П000010013503</t>
  </si>
  <si>
    <t>П000010014003</t>
  </si>
  <si>
    <t>П000010014503</t>
  </si>
  <si>
    <t>П000020021003</t>
  </si>
  <si>
    <t>П000020021103</t>
  </si>
  <si>
    <t>П000020021203</t>
  </si>
  <si>
    <t>П000020021303</t>
  </si>
  <si>
    <t>П000020021403</t>
  </si>
  <si>
    <t>П000020021603</t>
  </si>
  <si>
    <t>П000020021503</t>
  </si>
  <si>
    <t>П000020021804</t>
  </si>
  <si>
    <t>П000020021801</t>
  </si>
  <si>
    <t>П000010015003</t>
  </si>
  <si>
    <t>П000010015103</t>
  </si>
  <si>
    <t>П000020021703</t>
  </si>
  <si>
    <t>П000020023003</t>
  </si>
  <si>
    <t>П000020023103</t>
  </si>
  <si>
    <t>П000020024003</t>
  </si>
  <si>
    <t>П000020024103</t>
  </si>
  <si>
    <t>П000020025003</t>
  </si>
  <si>
    <t>П000020026003</t>
  </si>
  <si>
    <t>П000020027003</t>
  </si>
  <si>
    <t>П000020030003</t>
  </si>
  <si>
    <t>П000010012004</t>
  </si>
  <si>
    <t>П000010013004</t>
  </si>
  <si>
    <t>П000010013504</t>
  </si>
  <si>
    <t>П000010014004</t>
  </si>
  <si>
    <t>П000010014504</t>
  </si>
  <si>
    <t>П000010019004</t>
  </si>
  <si>
    <t>П000020021004</t>
  </si>
  <si>
    <t>П000020021104</t>
  </si>
  <si>
    <t>П000020021204</t>
  </si>
  <si>
    <t>П000020021304</t>
  </si>
  <si>
    <t>П000020021404</t>
  </si>
  <si>
    <t>П000020021504</t>
  </si>
  <si>
    <t>П000020021604</t>
  </si>
  <si>
    <t>П000020021803</t>
  </si>
  <si>
    <t>П000020022004</t>
  </si>
  <si>
    <t>П000020023004</t>
  </si>
  <si>
    <t>П000020023104</t>
  </si>
  <si>
    <t>П000020024004</t>
  </si>
  <si>
    <t>П000020024104</t>
  </si>
  <si>
    <t>П000020025004</t>
  </si>
  <si>
    <t>П000020026004</t>
  </si>
  <si>
    <t>П000020027103</t>
  </si>
  <si>
    <t>П000020029004</t>
  </si>
  <si>
    <t>П000020030004</t>
  </si>
  <si>
    <t>П000030041003</t>
  </si>
  <si>
    <t>П000030041103</t>
  </si>
  <si>
    <t>П000030042003</t>
  </si>
  <si>
    <t>П000030042103</t>
  </si>
  <si>
    <t>П000030043003</t>
  </si>
  <si>
    <t>П000030043103</t>
  </si>
  <si>
    <t>П000030043203</t>
  </si>
  <si>
    <t>П000030043303</t>
  </si>
  <si>
    <t>П000030043403</t>
  </si>
  <si>
    <t>П000040051003</t>
  </si>
  <si>
    <t>П000040051503</t>
  </si>
  <si>
    <t>П000040052003</t>
  </si>
  <si>
    <t>П000050061003</t>
  </si>
  <si>
    <t>П000050062103</t>
  </si>
  <si>
    <t>П000050062203</t>
  </si>
  <si>
    <t>П000050062303</t>
  </si>
  <si>
    <t>П000050062403</t>
  </si>
  <si>
    <t>П000050062503</t>
  </si>
  <si>
    <t>П000050062003</t>
  </si>
  <si>
    <t>П000050063003</t>
  </si>
  <si>
    <t>П000050064003</t>
  </si>
  <si>
    <t>П000050065003</t>
  </si>
  <si>
    <t>П000050066003</t>
  </si>
  <si>
    <t>П000050066103</t>
  </si>
  <si>
    <t>П000040052103</t>
  </si>
  <si>
    <t>П000050070003</t>
  </si>
  <si>
    <t>П000030041004</t>
  </si>
  <si>
    <t>П000030041104</t>
  </si>
  <si>
    <t>П000030042004</t>
  </si>
  <si>
    <t>П000030042104</t>
  </si>
  <si>
    <t>П000030043004</t>
  </si>
  <si>
    <t>П000030043104</t>
  </si>
  <si>
    <t>П000030043204</t>
  </si>
  <si>
    <t>П000030049004</t>
  </si>
  <si>
    <t>П000040051004</t>
  </si>
  <si>
    <t>П000040051504</t>
  </si>
  <si>
    <t>П000040059004</t>
  </si>
  <si>
    <t>П000050061004</t>
  </si>
  <si>
    <t>П000050062004</t>
  </si>
  <si>
    <t>П000050062104</t>
  </si>
  <si>
    <t>П000050062204</t>
  </si>
  <si>
    <t>П000050062304</t>
  </si>
  <si>
    <t>П000050062404</t>
  </si>
  <si>
    <t>П000050062504</t>
  </si>
  <si>
    <t>П000050063004</t>
  </si>
  <si>
    <t>П000050064004</t>
  </si>
  <si>
    <t>П000050065004</t>
  </si>
  <si>
    <t>П000050069004</t>
  </si>
  <si>
    <t>П000050070004</t>
  </si>
  <si>
    <t>П000060091003</t>
  </si>
  <si>
    <t>П000060091103</t>
  </si>
  <si>
    <t>П000060092003</t>
  </si>
  <si>
    <t>П000060093003</t>
  </si>
  <si>
    <t>П000060094003</t>
  </si>
  <si>
    <t>П000060095003</t>
  </si>
  <si>
    <t>П000060096003</t>
  </si>
  <si>
    <t>П000060097003</t>
  </si>
  <si>
    <t>П000060098003</t>
  </si>
  <si>
    <t>П000060099003</t>
  </si>
  <si>
    <t>Прочие ценности, учитываемые на забалансовых счетах</t>
  </si>
  <si>
    <t>П000060099104</t>
  </si>
  <si>
    <t>П000060099103</t>
  </si>
  <si>
    <t>П000060100003</t>
  </si>
  <si>
    <t>П000060091004</t>
  </si>
  <si>
    <t>П000060091104</t>
  </si>
  <si>
    <t>П000060092004</t>
  </si>
  <si>
    <t>П000060093004</t>
  </si>
  <si>
    <t>П000060094004</t>
  </si>
  <si>
    <t>П000060095004</t>
  </si>
  <si>
    <t>П000060096004</t>
  </si>
  <si>
    <t>П000060097004</t>
  </si>
  <si>
    <t>П000060098004</t>
  </si>
  <si>
    <t>01.01.2009,</t>
  </si>
  <si>
    <t>Текущий налоговый период</t>
  </si>
  <si>
    <t>N(4)</t>
  </si>
  <si>
    <t>ГодПериодОтч</t>
  </si>
  <si>
    <t>Признак вида документа</t>
  </si>
  <si>
    <t>ПризВидДок</t>
  </si>
  <si>
    <t xml:space="preserve">Номер корректировки </t>
  </si>
  <si>
    <t>У</t>
  </si>
  <si>
    <t>N (3)</t>
  </si>
  <si>
    <t>КНД0710001_501.XLS</t>
  </si>
  <si>
    <t>Баланс</t>
  </si>
  <si>
    <t>Справка</t>
  </si>
  <si>
    <t>СумНач</t>
  </si>
  <si>
    <t>СумКон</t>
  </si>
  <si>
    <t>Наименование</t>
  </si>
  <si>
    <t>ПрочВнеОбА</t>
  </si>
  <si>
    <t>АрОснСрЛиз</t>
  </si>
  <si>
    <t>cross</t>
  </si>
  <si>
    <t>crossR</t>
  </si>
  <si>
    <t>П000010001000</t>
  </si>
  <si>
    <t>!ВтчНаим</t>
  </si>
  <si>
    <t>5256</t>
  </si>
  <si>
    <t>ИФНС по Автозаводскому району г.Нижнего Новгорода</t>
  </si>
  <si>
    <t>годовая</t>
  </si>
  <si>
    <t>09</t>
  </si>
  <si>
    <t>19.02.2010</t>
  </si>
  <si>
    <t>01.01.2009</t>
  </si>
  <si>
    <t>0</t>
  </si>
  <si>
    <t xml:space="preserve">  </t>
  </si>
  <si>
    <t>истек срок исковой давности</t>
  </si>
  <si>
    <t>ских задолженностей, по которым</t>
  </si>
  <si>
    <t>Списание дебиторских и кредитор-</t>
  </si>
  <si>
    <t>х</t>
  </si>
  <si>
    <t>Отчисления в оценочные резервы</t>
  </si>
  <si>
    <t>в иностранной валюте</t>
  </si>
  <si>
    <t>Курсовые разницы по операциям</t>
  </si>
  <si>
    <t>исполнением обязательств</t>
  </si>
  <si>
    <t>неисполнением или ненадлежащим</t>
  </si>
  <si>
    <t>Возмещение убытков, причиненных</t>
  </si>
  <si>
    <t>Прибыль (убыток) прошлых лет</t>
  </si>
  <si>
    <t>об их взыскании</t>
  </si>
  <si>
    <t>решения суда (арбитражного суда)</t>
  </si>
  <si>
    <t>нанные или по которым получены</t>
  </si>
  <si>
    <t>Штрафы, пени и неустойки, приз-</t>
  </si>
  <si>
    <t>убыток</t>
  </si>
  <si>
    <t>прибыль</t>
  </si>
  <si>
    <t>код</t>
  </si>
  <si>
    <t>наименование</t>
  </si>
  <si>
    <t>предыдущего года</t>
  </si>
  <si>
    <t>За аналогичный период</t>
  </si>
  <si>
    <t>За отчетный период</t>
  </si>
  <si>
    <t>Показатель</t>
  </si>
  <si>
    <t>Расшифровка отдельных прибылей и убытков</t>
  </si>
  <si>
    <t>Форма 0710002 с. 2</t>
  </si>
  <si>
    <t>202</t>
  </si>
  <si>
    <t>Разводненная прибыль (убыток) на акцию</t>
  </si>
  <si>
    <t>201</t>
  </si>
  <si>
    <t>Базовая прибыль (убыток) на акцию</t>
  </si>
  <si>
    <t>200</t>
  </si>
  <si>
    <t>Постоянные налоговые обязательства (активы)</t>
  </si>
  <si>
    <t>СПРАВОЧНО.</t>
  </si>
  <si>
    <t>периода</t>
  </si>
  <si>
    <t>Чистая прибыль (убыток) отчетного</t>
  </si>
  <si>
    <t>Дополнительные показатели</t>
  </si>
  <si>
    <t>Текущий налог на прибыль</t>
  </si>
  <si>
    <t>142</t>
  </si>
  <si>
    <t>141</t>
  </si>
  <si>
    <t>Прибыль (убыток) до налогообложения</t>
  </si>
  <si>
    <t>100</t>
  </si>
  <si>
    <t>Прочие расходы</t>
  </si>
  <si>
    <t>090</t>
  </si>
  <si>
    <t>Прочие доходы</t>
  </si>
  <si>
    <t>080</t>
  </si>
  <si>
    <t>Доходы от участия в других организациях</t>
  </si>
  <si>
    <t>070</t>
  </si>
  <si>
    <t>Проценты к уплате</t>
  </si>
  <si>
    <t>060</t>
  </si>
  <si>
    <t>Проценты к получению</t>
  </si>
  <si>
    <t>Прочие доходы и расходы</t>
  </si>
  <si>
    <t>050</t>
  </si>
  <si>
    <t>Прибыль (убыток) от продаж</t>
  </si>
  <si>
    <t>040</t>
  </si>
  <si>
    <t>Управленческие расходы</t>
  </si>
  <si>
    <t>030</t>
  </si>
  <si>
    <t>Коммерческие расходы</t>
  </si>
  <si>
    <t>029</t>
  </si>
  <si>
    <t>Валовая прибыль</t>
  </si>
  <si>
    <t>020</t>
  </si>
  <si>
    <t>работ, услуг</t>
  </si>
  <si>
    <t>Себестоимость проданных товаров, продукции,</t>
  </si>
  <si>
    <t>010</t>
  </si>
  <si>
    <t>акцизов и аналогичных обязательных платежей)</t>
  </si>
  <si>
    <t>услуг (за минусом налога на добавленную стоимость,</t>
  </si>
  <si>
    <t>Выручка (нетто) от продажи товаров, продукции, работ,</t>
  </si>
  <si>
    <t>деятельности</t>
  </si>
  <si>
    <t>Доходы и расходы по обычным видам</t>
  </si>
  <si>
    <t>дущего года</t>
  </si>
  <si>
    <t>период преды-</t>
  </si>
  <si>
    <t>период</t>
  </si>
  <si>
    <t>За аналогичный</t>
  </si>
  <si>
    <t>За отчетный</t>
  </si>
  <si>
    <t>384</t>
  </si>
  <si>
    <t>0710002</t>
  </si>
  <si>
    <t>Форма № 2 по ОКУД</t>
  </si>
  <si>
    <t>Отчет о прибылях и убытках</t>
  </si>
  <si>
    <t>в ред. Приказа Минфина РФ от 18.09.2006 № 115н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</si>
</sst>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[$-FC19]dd\ mmmm\ yyyy\ \г\.;@"/>
    <numFmt numFmtId="170" formatCode="[$-419]mmmm;@"/>
    <numFmt numFmtId="171" formatCode="d/m/yyyy;@"/>
    <numFmt numFmtId="172" formatCode="[$-419]mmmm\ yyyy;@"/>
    <numFmt numFmtId="173" formatCode="00"/>
  </numFmts>
  <fonts count="5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12" fillId="0" borderId="0" xfId="0" applyFont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Alignment="1">
      <alignment/>
    </xf>
    <xf numFmtId="0" fontId="16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/>
    </xf>
    <xf numFmtId="49" fontId="16" fillId="0" borderId="13" xfId="0" applyNumberFormat="1" applyFont="1" applyFill="1" applyBorder="1" applyAlignment="1">
      <alignment horizontal="left"/>
    </xf>
    <xf numFmtId="49" fontId="16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0" fontId="6" fillId="0" borderId="1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7" xfId="0" applyBorder="1" applyAlignment="1">
      <alignment/>
    </xf>
    <xf numFmtId="173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49" fontId="10" fillId="0" borderId="22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7" borderId="0" xfId="0" applyFill="1" applyAlignment="1">
      <alignment/>
    </xf>
    <xf numFmtId="14" fontId="0" fillId="35" borderId="0" xfId="0" applyNumberFormat="1" applyFill="1" applyAlignment="1">
      <alignment horizontal="left"/>
    </xf>
    <xf numFmtId="0" fontId="0" fillId="35" borderId="0" xfId="0" applyFill="1" applyAlignment="1">
      <alignment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8" xfId="0" applyNumberFormat="1" applyFont="1" applyBorder="1" applyAlignment="1">
      <alignment horizontal="center" vertical="top" wrapText="1"/>
    </xf>
    <xf numFmtId="0" fontId="11" fillId="0" borderId="23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0" fontId="4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" fontId="4" fillId="38" borderId="26" xfId="0" applyNumberFormat="1" applyFont="1" applyFill="1" applyBorder="1" applyAlignment="1" applyProtection="1">
      <alignment horizontal="center" shrinkToFit="1"/>
      <protection locked="0"/>
    </xf>
    <xf numFmtId="1" fontId="0" fillId="38" borderId="11" xfId="0" applyNumberFormat="1" applyFill="1" applyBorder="1" applyAlignment="1" applyProtection="1">
      <alignment shrinkToFit="1"/>
      <protection locked="0"/>
    </xf>
    <xf numFmtId="1" fontId="0" fillId="38" borderId="27" xfId="0" applyNumberFormat="1" applyFill="1" applyBorder="1" applyAlignment="1" applyProtection="1">
      <alignment shrinkToFit="1"/>
      <protection locked="0"/>
    </xf>
    <xf numFmtId="49" fontId="4" fillId="38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38" borderId="29" xfId="0" applyNumberFormat="1" applyFill="1" applyBorder="1" applyAlignment="1" applyProtection="1">
      <alignment horizontal="center" vertical="center" shrinkToFit="1"/>
      <protection locked="0"/>
    </xf>
    <xf numFmtId="49" fontId="0" fillId="38" borderId="30" xfId="0" applyNumberForma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49" fontId="4" fillId="38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38" borderId="11" xfId="0" applyNumberFormat="1" applyFill="1" applyBorder="1" applyAlignment="1" applyProtection="1">
      <alignment horizontal="center" vertical="center" shrinkToFit="1"/>
      <protection locked="0"/>
    </xf>
    <xf numFmtId="49" fontId="0" fillId="38" borderId="27" xfId="0" applyNumberFormat="1" applyFill="1" applyBorder="1" applyAlignment="1" applyProtection="1">
      <alignment horizontal="center" vertical="center" shrinkToFit="1"/>
      <protection locked="0"/>
    </xf>
    <xf numFmtId="1" fontId="4" fillId="38" borderId="26" xfId="0" applyNumberFormat="1" applyFont="1" applyFill="1" applyBorder="1" applyAlignment="1" applyProtection="1">
      <alignment horizontal="center"/>
      <protection locked="0"/>
    </xf>
    <xf numFmtId="1" fontId="4" fillId="38" borderId="11" xfId="0" applyNumberFormat="1" applyFont="1" applyFill="1" applyBorder="1" applyAlignment="1" applyProtection="1">
      <alignment horizontal="center"/>
      <protection locked="0"/>
    </xf>
    <xf numFmtId="1" fontId="4" fillId="38" borderId="27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shrinkToFit="1"/>
      <protection locked="0"/>
    </xf>
    <xf numFmtId="1" fontId="0" fillId="0" borderId="27" xfId="0" applyNumberFormat="1" applyBorder="1" applyAlignment="1" applyProtection="1">
      <alignment shrinkToFit="1"/>
      <protection locked="0"/>
    </xf>
    <xf numFmtId="1" fontId="4" fillId="38" borderId="31" xfId="0" applyNumberFormat="1" applyFont="1" applyFill="1" applyBorder="1" applyAlignment="1" applyProtection="1">
      <alignment horizontal="center"/>
      <protection locked="0"/>
    </xf>
    <xf numFmtId="1" fontId="4" fillId="38" borderId="17" xfId="0" applyNumberFormat="1" applyFont="1" applyFill="1" applyBorder="1" applyAlignment="1" applyProtection="1">
      <alignment horizontal="center"/>
      <protection locked="0"/>
    </xf>
    <xf numFmtId="1" fontId="4" fillId="38" borderId="32" xfId="0" applyNumberFormat="1" applyFont="1" applyFill="1" applyBorder="1" applyAlignment="1" applyProtection="1">
      <alignment horizontal="center"/>
      <protection locked="0"/>
    </xf>
    <xf numFmtId="1" fontId="4" fillId="38" borderId="24" xfId="0" applyNumberFormat="1" applyFont="1" applyFill="1" applyBorder="1" applyAlignment="1" applyProtection="1">
      <alignment horizontal="center"/>
      <protection locked="0"/>
    </xf>
    <xf numFmtId="1" fontId="4" fillId="38" borderId="16" xfId="0" applyNumberFormat="1" applyFont="1" applyFill="1" applyBorder="1" applyAlignment="1" applyProtection="1">
      <alignment horizontal="center"/>
      <protection locked="0"/>
    </xf>
    <xf numFmtId="1" fontId="4" fillId="38" borderId="33" xfId="0" applyNumberFormat="1" applyFont="1" applyFill="1" applyBorder="1" applyAlignment="1" applyProtection="1">
      <alignment horizontal="center"/>
      <protection locked="0"/>
    </xf>
    <xf numFmtId="1" fontId="4" fillId="39" borderId="26" xfId="0" applyNumberFormat="1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 horizontal="center"/>
    </xf>
    <xf numFmtId="1" fontId="4" fillId="39" borderId="27" xfId="0" applyNumberFormat="1" applyFont="1" applyFill="1" applyBorder="1" applyAlignment="1">
      <alignment horizontal="center"/>
    </xf>
    <xf numFmtId="1" fontId="4" fillId="38" borderId="34" xfId="0" applyNumberFormat="1" applyFont="1" applyFill="1" applyBorder="1" applyAlignment="1" applyProtection="1">
      <alignment horizontal="center"/>
      <protection locked="0"/>
    </xf>
    <xf numFmtId="1" fontId="4" fillId="38" borderId="0" xfId="0" applyNumberFormat="1" applyFont="1" applyFill="1" applyBorder="1" applyAlignment="1" applyProtection="1">
      <alignment horizontal="center"/>
      <protection locked="0"/>
    </xf>
    <xf numFmtId="1" fontId="4" fillId="38" borderId="35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1" fontId="4" fillId="39" borderId="24" xfId="0" applyNumberFormat="1" applyFont="1" applyFill="1" applyBorder="1" applyAlignment="1">
      <alignment horizontal="center"/>
    </xf>
    <xf numFmtId="1" fontId="4" fillId="39" borderId="16" xfId="0" applyNumberFormat="1" applyFont="1" applyFill="1" applyBorder="1" applyAlignment="1">
      <alignment horizontal="center"/>
    </xf>
    <xf numFmtId="1" fontId="4" fillId="39" borderId="33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1" fontId="4" fillId="38" borderId="31" xfId="0" applyNumberFormat="1" applyFont="1" applyFill="1" applyBorder="1" applyAlignment="1" applyProtection="1">
      <alignment horizontal="center" shrinkToFit="1"/>
      <protection locked="0"/>
    </xf>
    <xf numFmtId="1" fontId="0" fillId="0" borderId="17" xfId="0" applyNumberFormat="1" applyBorder="1" applyAlignment="1" applyProtection="1">
      <alignment shrinkToFit="1"/>
      <protection locked="0"/>
    </xf>
    <xf numFmtId="1" fontId="0" fillId="0" borderId="32" xfId="0" applyNumberFormat="1" applyBorder="1" applyAlignment="1" applyProtection="1">
      <alignment shrinkToFit="1"/>
      <protection locked="0"/>
    </xf>
    <xf numFmtId="1" fontId="0" fillId="0" borderId="24" xfId="0" applyNumberFormat="1" applyBorder="1" applyAlignment="1" applyProtection="1">
      <alignment shrinkToFit="1"/>
      <protection locked="0"/>
    </xf>
    <xf numFmtId="1" fontId="0" fillId="0" borderId="16" xfId="0" applyNumberFormat="1" applyBorder="1" applyAlignment="1" applyProtection="1">
      <alignment shrinkToFit="1"/>
      <protection locked="0"/>
    </xf>
    <xf numFmtId="1" fontId="0" fillId="0" borderId="33" xfId="0" applyNumberFormat="1" applyBorder="1" applyAlignment="1" applyProtection="1">
      <alignment shrinkToFit="1"/>
      <protection locked="0"/>
    </xf>
    <xf numFmtId="1" fontId="0" fillId="0" borderId="17" xfId="0" applyNumberFormat="1" applyBorder="1" applyAlignment="1" applyProtection="1">
      <alignment horizontal="center" shrinkToFit="1"/>
      <protection locked="0"/>
    </xf>
    <xf numFmtId="1" fontId="0" fillId="0" borderId="32" xfId="0" applyNumberFormat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18" fillId="0" borderId="0" xfId="0" applyFont="1" applyAlignment="1">
      <alignment horizontal="center" vertical="top" shrinkToFit="1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 shrinkToFit="1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left" shrinkToFit="1"/>
    </xf>
    <xf numFmtId="0" fontId="17" fillId="0" borderId="16" xfId="0" applyNumberFormat="1" applyFont="1" applyFill="1" applyBorder="1" applyAlignment="1" applyProtection="1">
      <alignment horizontal="center" shrinkToFit="1"/>
      <protection/>
    </xf>
    <xf numFmtId="0" fontId="16" fillId="38" borderId="47" xfId="0" applyNumberFormat="1" applyFont="1" applyFill="1" applyBorder="1" applyAlignment="1" applyProtection="1">
      <alignment horizontal="center"/>
      <protection locked="0"/>
    </xf>
    <xf numFmtId="0" fontId="16" fillId="38" borderId="48" xfId="0" applyNumberFormat="1" applyFont="1" applyFill="1" applyBorder="1" applyAlignment="1" applyProtection="1">
      <alignment horizontal="center"/>
      <protection locked="0"/>
    </xf>
    <xf numFmtId="0" fontId="16" fillId="38" borderId="49" xfId="0" applyNumberFormat="1" applyFont="1" applyFill="1" applyBorder="1" applyAlignment="1" applyProtection="1">
      <alignment horizontal="center"/>
      <protection locked="0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1" fontId="4" fillId="38" borderId="53" xfId="0" applyNumberFormat="1" applyFont="1" applyFill="1" applyBorder="1" applyAlignment="1" applyProtection="1">
      <alignment horizontal="center"/>
      <protection locked="0"/>
    </xf>
    <xf numFmtId="1" fontId="4" fillId="38" borderId="54" xfId="0" applyNumberFormat="1" applyFont="1" applyFill="1" applyBorder="1" applyAlignment="1" applyProtection="1">
      <alignment horizontal="center"/>
      <protection locked="0"/>
    </xf>
    <xf numFmtId="1" fontId="4" fillId="38" borderId="55" xfId="0" applyNumberFormat="1" applyFont="1" applyFill="1" applyBorder="1" applyAlignment="1" applyProtection="1">
      <alignment horizontal="center"/>
      <protection locked="0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" fontId="4" fillId="38" borderId="28" xfId="0" applyNumberFormat="1" applyFont="1" applyFill="1" applyBorder="1" applyAlignment="1" applyProtection="1">
      <alignment horizontal="center"/>
      <protection locked="0"/>
    </xf>
    <xf numFmtId="1" fontId="4" fillId="38" borderId="29" xfId="0" applyNumberFormat="1" applyFont="1" applyFill="1" applyBorder="1" applyAlignment="1" applyProtection="1">
      <alignment horizontal="center"/>
      <protection locked="0"/>
    </xf>
    <xf numFmtId="1" fontId="4" fillId="38" borderId="30" xfId="0" applyNumberFormat="1" applyFont="1" applyFill="1" applyBorder="1" applyAlignment="1" applyProtection="1">
      <alignment horizontal="center"/>
      <protection locked="0"/>
    </xf>
    <xf numFmtId="1" fontId="4" fillId="39" borderId="53" xfId="0" applyNumberFormat="1" applyFont="1" applyFill="1" applyBorder="1" applyAlignment="1">
      <alignment horizontal="center"/>
    </xf>
    <xf numFmtId="1" fontId="4" fillId="39" borderId="54" xfId="0" applyNumberFormat="1" applyFont="1" applyFill="1" applyBorder="1" applyAlignment="1">
      <alignment horizontal="center"/>
    </xf>
    <xf numFmtId="1" fontId="4" fillId="39" borderId="55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65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5" fillId="0" borderId="6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65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4" fillId="0" borderId="41" xfId="0" applyFont="1" applyBorder="1" applyAlignment="1">
      <alignment horizontal="left" indent="1"/>
    </xf>
    <xf numFmtId="49" fontId="4" fillId="0" borderId="6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49" fontId="4" fillId="0" borderId="6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70" xfId="0" applyFont="1" applyBorder="1" applyAlignment="1">
      <alignment horizontal="left" indent="1"/>
    </xf>
    <xf numFmtId="0" fontId="4" fillId="0" borderId="60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49" fontId="4" fillId="0" borderId="76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0" fontId="4" fillId="0" borderId="7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5" fillId="0" borderId="3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3" xfId="0" applyFont="1" applyBorder="1" applyAlignment="1">
      <alignment horizontal="left" indent="2"/>
    </xf>
    <xf numFmtId="0" fontId="4" fillId="0" borderId="43" xfId="0" applyFont="1" applyBorder="1" applyAlignment="1">
      <alignment horizontal="left" indent="2"/>
    </xf>
    <xf numFmtId="0" fontId="4" fillId="0" borderId="44" xfId="0" applyFont="1" applyBorder="1" applyAlignment="1">
      <alignment horizontal="left" indent="2"/>
    </xf>
    <xf numFmtId="0" fontId="0" fillId="0" borderId="17" xfId="0" applyBorder="1" applyAlignment="1">
      <alignment/>
    </xf>
    <xf numFmtId="0" fontId="6" fillId="0" borderId="8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4" fillId="0" borderId="65" xfId="0" applyFont="1" applyBorder="1" applyAlignment="1">
      <alignment horizontal="left" indent="2"/>
    </xf>
    <xf numFmtId="0" fontId="4" fillId="0" borderId="40" xfId="0" applyFont="1" applyBorder="1" applyAlignment="1">
      <alignment horizontal="left" indent="2"/>
    </xf>
    <xf numFmtId="0" fontId="4" fillId="0" borderId="41" xfId="0" applyFont="1" applyBorder="1" applyAlignment="1">
      <alignment horizontal="left" indent="2"/>
    </xf>
    <xf numFmtId="0" fontId="4" fillId="0" borderId="10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3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49" fontId="4" fillId="38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8" borderId="82" xfId="0" applyNumberFormat="1" applyFont="1" applyFill="1" applyBorder="1" applyAlignment="1" applyProtection="1">
      <alignment horizontal="center" vertical="center" shrinkToFit="1"/>
      <protection locked="0"/>
    </xf>
    <xf numFmtId="1" fontId="4" fillId="38" borderId="24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83" xfId="0" applyFont="1" applyBorder="1" applyAlignment="1">
      <alignment wrapText="1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1" fontId="0" fillId="0" borderId="11" xfId="0" applyNumberFormat="1" applyBorder="1" applyAlignment="1" applyProtection="1">
      <alignment horizontal="center" shrinkToFit="1"/>
      <protection locked="0"/>
    </xf>
    <xf numFmtId="49" fontId="4" fillId="0" borderId="86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38" borderId="87" xfId="0" applyNumberFormat="1" applyFill="1" applyBorder="1" applyAlignment="1" applyProtection="1">
      <alignment horizontal="center" vertical="center" shrinkToFit="1"/>
      <protection locked="0"/>
    </xf>
    <xf numFmtId="1" fontId="4" fillId="38" borderId="10" xfId="0" applyNumberFormat="1" applyFont="1" applyFill="1" applyBorder="1" applyAlignment="1" applyProtection="1">
      <alignment horizontal="center"/>
      <protection locked="0"/>
    </xf>
    <xf numFmtId="0" fontId="4" fillId="0" borderId="6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64" xfId="0" applyFont="1" applyBorder="1" applyAlignment="1">
      <alignment horizontal="left" wrapText="1" indent="1"/>
    </xf>
    <xf numFmtId="0" fontId="4" fillId="0" borderId="51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1" fontId="4" fillId="39" borderId="77" xfId="0" applyNumberFormat="1" applyFont="1" applyFill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64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88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49" fontId="4" fillId="38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8" borderId="8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49" fontId="16" fillId="0" borderId="66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88" xfId="0" applyNumberFormat="1" applyFont="1" applyFill="1" applyBorder="1" applyAlignment="1">
      <alignment horizontal="center"/>
    </xf>
    <xf numFmtId="49" fontId="6" fillId="0" borderId="90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 shrinkToFit="1"/>
    </xf>
    <xf numFmtId="169" fontId="5" fillId="0" borderId="0" xfId="0" applyNumberFormat="1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6" fillId="0" borderId="8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87" xfId="0" applyNumberFormat="1" applyFont="1" applyBorder="1" applyAlignment="1">
      <alignment horizontal="center"/>
    </xf>
    <xf numFmtId="169" fontId="6" fillId="0" borderId="91" xfId="0" applyNumberFormat="1" applyFont="1" applyBorder="1" applyAlignment="1">
      <alignment horizontal="center"/>
    </xf>
    <xf numFmtId="169" fontId="6" fillId="0" borderId="92" xfId="0" applyNumberFormat="1" applyFont="1" applyBorder="1" applyAlignment="1">
      <alignment horizontal="center"/>
    </xf>
    <xf numFmtId="169" fontId="6" fillId="0" borderId="93" xfId="0" applyNumberFormat="1" applyFont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49" fontId="16" fillId="0" borderId="9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" fontId="4" fillId="0" borderId="96" xfId="0" applyNumberFormat="1" applyFont="1" applyFill="1" applyBorder="1" applyAlignment="1" applyProtection="1">
      <alignment horizontal="center"/>
      <protection locked="0"/>
    </xf>
    <xf numFmtId="1" fontId="4" fillId="0" borderId="97" xfId="0" applyNumberFormat="1" applyFont="1" applyFill="1" applyBorder="1" applyAlignment="1" applyProtection="1">
      <alignment horizontal="center"/>
      <protection locked="0"/>
    </xf>
    <xf numFmtId="1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6" xfId="0" applyNumberFormat="1" applyFont="1" applyFill="1" applyBorder="1" applyAlignment="1" applyProtection="1">
      <alignment horizont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shrinkToFit="1"/>
      <protection locked="0"/>
    </xf>
    <xf numFmtId="49" fontId="4" fillId="0" borderId="100" xfId="0" applyNumberFormat="1" applyFont="1" applyFill="1" applyBorder="1" applyAlignment="1">
      <alignment horizontal="center"/>
    </xf>
    <xf numFmtId="49" fontId="4" fillId="0" borderId="97" xfId="0" applyNumberFormat="1" applyFont="1" applyFill="1" applyBorder="1" applyAlignment="1">
      <alignment horizontal="center"/>
    </xf>
    <xf numFmtId="49" fontId="4" fillId="0" borderId="98" xfId="0" applyNumberFormat="1" applyFont="1" applyFill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49" fontId="4" fillId="0" borderId="101" xfId="0" applyNumberFormat="1" applyFont="1" applyBorder="1" applyAlignment="1">
      <alignment horizontal="center"/>
    </xf>
    <xf numFmtId="1" fontId="4" fillId="38" borderId="28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29" xfId="0" applyNumberFormat="1" applyBorder="1" applyAlignment="1" applyProtection="1">
      <alignment horizontal="center" vertical="center" shrinkToFit="1"/>
      <protection locked="0"/>
    </xf>
    <xf numFmtId="1" fontId="0" fillId="0" borderId="30" xfId="0" applyNumberFormat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38" borderId="82" xfId="0" applyNumberForma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/>
    </xf>
    <xf numFmtId="49" fontId="4" fillId="0" borderId="103" xfId="0" applyNumberFormat="1" applyFont="1" applyBorder="1" applyAlignment="1">
      <alignment horizontal="center"/>
    </xf>
    <xf numFmtId="49" fontId="4" fillId="0" borderId="104" xfId="0" applyNumberFormat="1" applyFont="1" applyBorder="1" applyAlignment="1">
      <alignment horizontal="center"/>
    </xf>
    <xf numFmtId="49" fontId="4" fillId="0" borderId="105" xfId="0" applyNumberFormat="1" applyFont="1" applyBorder="1" applyAlignment="1">
      <alignment horizontal="center"/>
    </xf>
    <xf numFmtId="49" fontId="4" fillId="38" borderId="82" xfId="0" applyNumberFormat="1" applyFont="1" applyFill="1" applyBorder="1" applyAlignment="1" applyProtection="1">
      <alignment shrinkToFit="1"/>
      <protection locked="0"/>
    </xf>
    <xf numFmtId="49" fontId="4" fillId="38" borderId="11" xfId="0" applyNumberFormat="1" applyFont="1" applyFill="1" applyBorder="1" applyAlignment="1" applyProtection="1">
      <alignment shrinkToFit="1"/>
      <protection locked="0"/>
    </xf>
    <xf numFmtId="49" fontId="4" fillId="38" borderId="26" xfId="0" applyNumberFormat="1" applyFont="1" applyFill="1" applyBorder="1" applyAlignment="1" applyProtection="1">
      <alignment shrinkToFit="1"/>
      <protection locked="0"/>
    </xf>
    <xf numFmtId="1" fontId="4" fillId="38" borderId="106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38" borderId="80" xfId="0" applyNumberFormat="1" applyFont="1" applyFill="1" applyBorder="1" applyAlignment="1" applyProtection="1">
      <alignment horizontal="center"/>
      <protection locked="0"/>
    </xf>
    <xf numFmtId="1" fontId="4" fillId="38" borderId="62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64" xfId="0" applyFont="1" applyBorder="1" applyAlignment="1">
      <alignment/>
    </xf>
    <xf numFmtId="1" fontId="4" fillId="38" borderId="107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1" fontId="4" fillId="38" borderId="10" xfId="0" applyNumberFormat="1" applyFont="1" applyFill="1" applyBorder="1" applyAlignment="1" applyProtection="1">
      <alignment horizontal="center" shrinkToFit="1"/>
      <protection locked="0"/>
    </xf>
    <xf numFmtId="49" fontId="4" fillId="0" borderId="48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1" fontId="4" fillId="38" borderId="33" xfId="0" applyNumberFormat="1" applyFont="1" applyFill="1" applyBorder="1" applyAlignment="1" applyProtection="1">
      <alignment horizontal="center" shrinkToFit="1"/>
      <protection locked="0"/>
    </xf>
    <xf numFmtId="1" fontId="4" fillId="38" borderId="16" xfId="0" applyNumberFormat="1" applyFont="1" applyFill="1" applyBorder="1" applyAlignment="1" applyProtection="1">
      <alignment horizontal="center" shrinkToFit="1"/>
      <protection locked="0"/>
    </xf>
    <xf numFmtId="1" fontId="4" fillId="38" borderId="24" xfId="0" applyNumberFormat="1" applyFont="1" applyFill="1" applyBorder="1" applyAlignment="1" applyProtection="1">
      <alignment horizontal="center" shrinkToFit="1"/>
      <protection locked="0"/>
    </xf>
    <xf numFmtId="49" fontId="4" fillId="0" borderId="80" xfId="0" applyNumberFormat="1" applyFont="1" applyBorder="1" applyAlignment="1">
      <alignment horizontal="center"/>
    </xf>
    <xf numFmtId="49" fontId="4" fillId="0" borderId="108" xfId="0" applyNumberFormat="1" applyFont="1" applyBorder="1" applyAlignment="1">
      <alignment horizontal="center"/>
    </xf>
    <xf numFmtId="1" fontId="4" fillId="38" borderId="35" xfId="0" applyNumberFormat="1" applyFont="1" applyFill="1" applyBorder="1" applyAlignment="1" applyProtection="1">
      <alignment horizontal="center" shrinkToFit="1"/>
      <protection locked="0"/>
    </xf>
    <xf numFmtId="1" fontId="4" fillId="38" borderId="0" xfId="0" applyNumberFormat="1" applyFont="1" applyFill="1" applyBorder="1" applyAlignment="1" applyProtection="1">
      <alignment horizontal="center" shrinkToFit="1"/>
      <protection locked="0"/>
    </xf>
    <xf numFmtId="1" fontId="4" fillId="38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106" xfId="0" applyNumberFormat="1" applyFont="1" applyBorder="1" applyAlignment="1">
      <alignment horizontal="center"/>
    </xf>
    <xf numFmtId="49" fontId="4" fillId="0" borderId="109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4" fillId="38" borderId="32" xfId="0" applyNumberFormat="1" applyFont="1" applyFill="1" applyBorder="1" applyAlignment="1" applyProtection="1">
      <alignment horizontal="center" shrinkToFit="1"/>
      <protection locked="0"/>
    </xf>
    <xf numFmtId="1" fontId="4" fillId="38" borderId="17" xfId="0" applyNumberFormat="1" applyFont="1" applyFill="1" applyBorder="1" applyAlignment="1" applyProtection="1">
      <alignment horizontal="center" shrinkToFit="1"/>
      <protection locked="0"/>
    </xf>
    <xf numFmtId="49" fontId="4" fillId="0" borderId="3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1" fontId="4" fillId="38" borderId="27" xfId="0" applyNumberFormat="1" applyFont="1" applyFill="1" applyBorder="1" applyAlignment="1">
      <alignment horizontal="center" shrinkToFit="1"/>
    </xf>
    <xf numFmtId="1" fontId="4" fillId="38" borderId="11" xfId="0" applyNumberFormat="1" applyFont="1" applyFill="1" applyBorder="1" applyAlignment="1">
      <alignment horizontal="center" shrinkToFit="1"/>
    </xf>
    <xf numFmtId="1" fontId="4" fillId="38" borderId="26" xfId="0" applyNumberFormat="1" applyFont="1" applyFill="1" applyBorder="1" applyAlignment="1">
      <alignment horizontal="center" shrinkToFit="1"/>
    </xf>
    <xf numFmtId="49" fontId="4" fillId="0" borderId="2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2" xfId="0" applyNumberFormat="1" applyFont="1" applyBorder="1" applyAlignment="1">
      <alignment horizontal="center"/>
    </xf>
    <xf numFmtId="49" fontId="4" fillId="38" borderId="82" xfId="0" applyNumberFormat="1" applyFont="1" applyFill="1" applyBorder="1" applyAlignment="1">
      <alignment horizontal="center" shrinkToFit="1"/>
    </xf>
    <xf numFmtId="49" fontId="4" fillId="38" borderId="11" xfId="0" applyNumberFormat="1" applyFont="1" applyFill="1" applyBorder="1" applyAlignment="1">
      <alignment horizontal="center" shrinkToFit="1"/>
    </xf>
    <xf numFmtId="49" fontId="4" fillId="38" borderId="26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49" fontId="4" fillId="38" borderId="82" xfId="0" applyNumberFormat="1" applyFont="1" applyFill="1" applyBorder="1" applyAlignment="1" applyProtection="1">
      <alignment horizontal="left" shrinkToFit="1"/>
      <protection locked="0"/>
    </xf>
    <xf numFmtId="49" fontId="4" fillId="38" borderId="11" xfId="0" applyNumberFormat="1" applyFont="1" applyFill="1" applyBorder="1" applyAlignment="1" applyProtection="1">
      <alignment horizontal="left" shrinkToFit="1"/>
      <protection locked="0"/>
    </xf>
    <xf numFmtId="49" fontId="4" fillId="38" borderId="26" xfId="0" applyNumberFormat="1" applyFont="1" applyFill="1" applyBorder="1" applyAlignment="1" applyProtection="1">
      <alignment horizontal="left" shrinkToFit="1"/>
      <protection locked="0"/>
    </xf>
    <xf numFmtId="1" fontId="4" fillId="38" borderId="27" xfId="0" applyNumberFormat="1" applyFont="1" applyFill="1" applyBorder="1" applyAlignment="1" applyProtection="1">
      <alignment horizontal="center" shrinkToFit="1"/>
      <protection locked="0"/>
    </xf>
    <xf numFmtId="1" fontId="4" fillId="38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8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4" fillId="0" borderId="27" xfId="0" applyNumberFormat="1" applyFont="1" applyFill="1" applyBorder="1" applyAlignment="1" applyProtection="1">
      <alignment horizontal="center" shrinkToFit="1"/>
      <protection locked="0"/>
    </xf>
    <xf numFmtId="1" fontId="4" fillId="0" borderId="11" xfId="0" applyNumberFormat="1" applyFont="1" applyFill="1" applyBorder="1" applyAlignment="1" applyProtection="1">
      <alignment horizontal="center" shrinkToFit="1"/>
      <protection locked="0"/>
    </xf>
    <xf numFmtId="1" fontId="4" fillId="0" borderId="26" xfId="0" applyNumberFormat="1" applyFont="1" applyFill="1" applyBorder="1" applyAlignment="1" applyProtection="1">
      <alignment horizont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shrinkToFit="1"/>
      <protection locked="0"/>
    </xf>
    <xf numFmtId="49" fontId="4" fillId="38" borderId="10" xfId="0" applyNumberFormat="1" applyFont="1" applyFill="1" applyBorder="1" applyAlignment="1" applyProtection="1">
      <alignment horizontal="center" shrinkToFit="1"/>
      <protection locked="0"/>
    </xf>
    <xf numFmtId="1" fontId="4" fillId="0" borderId="35" xfId="0" applyNumberFormat="1" applyFont="1" applyBorder="1" applyAlignment="1">
      <alignment horizontal="center" shrinkToFit="1"/>
    </xf>
    <xf numFmtId="1" fontId="4" fillId="0" borderId="0" xfId="0" applyNumberFormat="1" applyFont="1" applyBorder="1" applyAlignment="1">
      <alignment horizontal="center" shrinkToFit="1"/>
    </xf>
    <xf numFmtId="1" fontId="4" fillId="0" borderId="34" xfId="0" applyNumberFormat="1" applyFont="1" applyBorder="1" applyAlignment="1">
      <alignment horizontal="center" shrinkToFit="1"/>
    </xf>
    <xf numFmtId="49" fontId="4" fillId="0" borderId="62" xfId="0" applyNumberFormat="1" applyFont="1" applyBorder="1" applyAlignment="1">
      <alignment horizontal="center"/>
    </xf>
    <xf numFmtId="49" fontId="4" fillId="0" borderId="110" xfId="0" applyNumberFormat="1" applyFont="1" applyBorder="1" applyAlignment="1">
      <alignment horizontal="center"/>
    </xf>
    <xf numFmtId="1" fontId="4" fillId="38" borderId="106" xfId="0" applyNumberFormat="1" applyFont="1" applyFill="1" applyBorder="1" applyAlignment="1" applyProtection="1">
      <alignment horizontal="center" shrinkToFit="1"/>
      <protection locked="0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49" fontId="4" fillId="0" borderId="107" xfId="0" applyNumberFormat="1" applyFont="1" applyBorder="1" applyAlignment="1">
      <alignment horizontal="center"/>
    </xf>
    <xf numFmtId="49" fontId="4" fillId="0" borderId="11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16" fillId="38" borderId="49" xfId="0" applyNumberFormat="1" applyFont="1" applyFill="1" applyBorder="1" applyAlignment="1" applyProtection="1">
      <alignment horizontal="center"/>
      <protection locked="0"/>
    </xf>
    <xf numFmtId="49" fontId="16" fillId="38" borderId="48" xfId="0" applyNumberFormat="1" applyFont="1" applyFill="1" applyBorder="1" applyAlignment="1" applyProtection="1">
      <alignment horizontal="center"/>
      <protection locked="0"/>
    </xf>
    <xf numFmtId="49" fontId="16" fillId="38" borderId="4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Astral3\Client-52560gl\re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tvinovaAA\Local%20Settings\Temporary%20Internet%20Files\Content.Outlook\2BO5QREN\&#1041;&#1072;&#1083;&#1072;&#1085;&#1089;%20(&#1092;&#1086;&#1088;&#1084;&#1072;%202)%20(&#1089;%20&#1103;&#1085;&#1074;&#1072;&#1088;&#1103;%202009%20&#1087;&#1086;%20&#1085;&#1072;&#1089;&#1090;&#1086;&#1103;&#1097;&#1080;&#1081;%20&#1084;&#1086;&#1084;&#1077;&#1085;&#1090;)%20&#1075;&#1086;&#1076;&#1086;&#1074;&#1072;&#1103;%2009(5256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АдрЮр" refersTo="=Реквизиты!$G$57"/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4"/>
      <definedName name="ОКПО" refersTo="=Реквизиты!$G$123"/>
      <definedName name="ОКФС" refersTo="=Реквизиты!$G$128"/>
      <definedName name="ОргПравФорм" refersTo="=Реквизиты!$G$126"/>
      <definedName name="ОснВидДеят" refersTo="=Реквизиты!$G$125"/>
      <definedName name="ФИОБух" refersTo="=Реквизиты!$G$99"/>
      <definedName name="ФИОРук" refersTo="=Реквизиты!$G$91"/>
      <definedName name="ФормСобств" refersTo="=Реквизиты!$G$127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36">
          <cell r="G36" t="str">
            <v>ИФНС АВТОЗАВОДСКОГО РАЙОНА Г.НИЖНЕГО НОВГОРОДА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57">
          <cell r="G57" t="str">
            <v>643,603016,52,,НИЖНИЙ НОВГОРОД Г,,ВЕДЕНЯПИНА УЛ,7,9,</v>
          </cell>
        </row>
        <row r="91">
          <cell r="G91" t="str">
            <v>ШКУНОВА,ТАТЬЯНА,НИКОЛАЕВНА</v>
          </cell>
        </row>
        <row r="99">
          <cell r="G99" t="str">
            <v>ШКУНОВА,ТАТЬЯНА,НИКОЛАЕВНА</v>
          </cell>
        </row>
        <row r="123">
          <cell r="G123" t="str">
            <v>25598429</v>
          </cell>
        </row>
        <row r="124">
          <cell r="G124" t="str">
            <v>47</v>
          </cell>
        </row>
        <row r="125">
          <cell r="G125" t="str">
            <v>СДАЧА ВНАЕМ СОБСТВЕННОГО НЕЖИЛОГО НЕДВИЖИМОГО ИМУЩЕСТВА</v>
          </cell>
        </row>
        <row r="126">
          <cell r="G126" t="str">
            <v>ОТКРЫТОЕ АКЦИОНЕРНОЕ ОБЩЕСТВО</v>
          </cell>
        </row>
        <row r="127">
          <cell r="G127" t="str">
            <v>ЧАСТНАЯ</v>
          </cell>
        </row>
        <row r="128">
          <cell r="G128" t="str">
            <v>16</v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Т"/>
      <sheetName val="ОпФ"/>
      <sheetName val="СодФ"/>
      <sheetName val="Баланс ф2 (2)"/>
    </sheetNames>
    <sheetDataSet>
      <sheetData sheetId="0">
        <row r="3">
          <cell r="E3" t="str">
            <v>0</v>
          </cell>
          <cell r="G3" t="str">
            <v>5256</v>
          </cell>
        </row>
        <row r="4">
          <cell r="G4" t="str">
            <v>5256</v>
          </cell>
        </row>
        <row r="5">
          <cell r="C5" t="str">
            <v>09</v>
          </cell>
        </row>
        <row r="6">
          <cell r="C6" t="str">
            <v>19.02.2010</v>
          </cell>
          <cell r="G6" t="str">
            <v>ИФНС АВТОЗАВОДСКОГО РАЙОНА Г.НИЖНЕГО НОВГОРОДА</v>
          </cell>
        </row>
        <row r="7">
          <cell r="G7" t="str">
            <v>ИФНС по Автозаводскому району г.Нижнего Новгорода</v>
          </cell>
        </row>
        <row r="8">
          <cell r="C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110" t="s">
        <v>190</v>
      </c>
      <c r="C1" s="110"/>
      <c r="D1" s="24" t="s">
        <v>191</v>
      </c>
    </row>
    <row r="2" spans="1:7" ht="12.75">
      <c r="A2" s="14" t="s">
        <v>192</v>
      </c>
      <c r="B2" s="25" t="s">
        <v>476</v>
      </c>
      <c r="C2" s="26"/>
      <c r="D2" t="s">
        <v>282</v>
      </c>
      <c r="E2" s="34" t="s">
        <v>285</v>
      </c>
      <c r="G2" s="88" t="str">
        <f>IF(LEN(ИМНСЛОКАЛ)=4,ИМНСЛОКАЛ,ИМНСРЕКВ)</f>
        <v>5256</v>
      </c>
    </row>
    <row r="3" spans="1:7" ht="12.75">
      <c r="A3" s="14"/>
      <c r="B3" s="25"/>
      <c r="C3" s="23"/>
      <c r="D3" t="s">
        <v>283</v>
      </c>
      <c r="E3" s="34" t="s">
        <v>494</v>
      </c>
      <c r="G3" s="88" t="str">
        <f>[1]!ИдПол</f>
        <v>5256</v>
      </c>
    </row>
    <row r="4" spans="1:7" ht="12.75">
      <c r="A4" s="14" t="s">
        <v>193</v>
      </c>
      <c r="B4" s="25"/>
      <c r="C4" s="26" t="s">
        <v>490</v>
      </c>
      <c r="D4" t="s">
        <v>284</v>
      </c>
      <c r="E4" s="71" t="s">
        <v>495</v>
      </c>
      <c r="G4" s="34" t="s">
        <v>488</v>
      </c>
    </row>
    <row r="5" spans="1:7" ht="12.75">
      <c r="A5" s="14" t="s">
        <v>194</v>
      </c>
      <c r="B5" s="25"/>
      <c r="C5" s="27" t="s">
        <v>491</v>
      </c>
      <c r="G5" s="88" t="str">
        <f>T(IF(LEN(ИМНСЛОКАЛ)=4,НАИМИМНСЛОКАЛ,НАИМИМНСРЕКВ))</f>
        <v>ИФНС по Автозаводскому району г.Нижнего Новгорода</v>
      </c>
    </row>
    <row r="6" spans="1:7" ht="12.75">
      <c r="A6" s="14" t="s">
        <v>195</v>
      </c>
      <c r="B6" s="25"/>
      <c r="C6" s="28" t="s">
        <v>492</v>
      </c>
      <c r="G6" s="88" t="str">
        <f>[1]!НаимНО</f>
        <v>ИФНС АВТОЗАВОДСКОГО РАЙОНА Г.НИЖНЕГО НОВГОРОДА</v>
      </c>
    </row>
    <row r="7" spans="1:7" ht="12.75">
      <c r="A7" s="14" t="s">
        <v>196</v>
      </c>
      <c r="B7" s="109">
        <v>40178</v>
      </c>
      <c r="C7" s="28" t="s">
        <v>493</v>
      </c>
      <c r="G7" s="88" t="s">
        <v>489</v>
      </c>
    </row>
    <row r="8" spans="1:3" ht="12.75">
      <c r="A8" s="14" t="s">
        <v>197</v>
      </c>
      <c r="B8" s="25"/>
      <c r="C8" s="29">
        <v>1</v>
      </c>
    </row>
    <row r="9" spans="1:3" ht="12.75">
      <c r="A9" s="14"/>
      <c r="B9" s="25"/>
      <c r="C9" s="28"/>
    </row>
    <row r="10" spans="1:3" ht="12.75">
      <c r="A10" s="14" t="s">
        <v>198</v>
      </c>
      <c r="B10" s="25"/>
      <c r="C10" s="28"/>
    </row>
    <row r="11" spans="1:2" ht="12.75">
      <c r="A11" s="30" t="s">
        <v>199</v>
      </c>
      <c r="B11" s="31" t="b">
        <v>1</v>
      </c>
    </row>
    <row r="12" spans="1:2" ht="12.75">
      <c r="A12" s="30" t="s">
        <v>200</v>
      </c>
      <c r="B12" s="31" t="b">
        <v>1</v>
      </c>
    </row>
    <row r="13" spans="1:2" ht="12.75">
      <c r="A13" s="30" t="s">
        <v>201</v>
      </c>
      <c r="B13" s="31" t="b">
        <v>0</v>
      </c>
    </row>
    <row r="14" spans="1:2" ht="12.75">
      <c r="A14" s="30" t="s">
        <v>202</v>
      </c>
      <c r="B14" s="31" t="b">
        <v>1</v>
      </c>
    </row>
    <row r="15" spans="1:2" ht="12.75">
      <c r="A15" s="30" t="s">
        <v>203</v>
      </c>
      <c r="B15" s="31" t="b">
        <v>1</v>
      </c>
    </row>
    <row r="17" ht="12.75">
      <c r="A17" t="s">
        <v>204</v>
      </c>
    </row>
    <row r="18" spans="1:5" ht="51">
      <c r="A18" s="32" t="s">
        <v>205</v>
      </c>
      <c r="B18" s="33" t="s">
        <v>175</v>
      </c>
      <c r="C18" s="33" t="s">
        <v>206</v>
      </c>
      <c r="D18" s="33" t="s">
        <v>207</v>
      </c>
      <c r="E18" s="32" t="s">
        <v>208</v>
      </c>
    </row>
    <row r="19" spans="1:5" ht="12.75">
      <c r="A19" s="18" t="s">
        <v>209</v>
      </c>
      <c r="B19" s="31" t="b">
        <v>0</v>
      </c>
      <c r="C19" s="31" t="b">
        <v>0</v>
      </c>
      <c r="D19" s="31" t="b">
        <v>1</v>
      </c>
      <c r="E19" s="31" t="s">
        <v>210</v>
      </c>
    </row>
    <row r="20" spans="1:5" ht="12.75">
      <c r="A20" s="18"/>
      <c r="B20" s="31"/>
      <c r="C20" s="31"/>
      <c r="D20" s="31"/>
      <c r="E20" s="31"/>
    </row>
    <row r="21" spans="1:5" ht="12.75">
      <c r="A21" s="18"/>
      <c r="B21" s="31"/>
      <c r="C21" s="31"/>
      <c r="D21" s="31"/>
      <c r="E21" s="31"/>
    </row>
    <row r="22" spans="1:5" ht="12.75">
      <c r="A22" s="18"/>
      <c r="B22" s="31"/>
      <c r="C22" s="31"/>
      <c r="D22" s="31"/>
      <c r="E22" s="31"/>
    </row>
    <row r="23" spans="1:5" ht="12.75">
      <c r="A23" s="18"/>
      <c r="B23" s="31"/>
      <c r="C23" s="31"/>
      <c r="D23" s="31"/>
      <c r="E23" s="31"/>
    </row>
    <row r="24" spans="1:5" ht="12.75">
      <c r="A24" s="18"/>
      <c r="B24" s="31"/>
      <c r="C24" s="31"/>
      <c r="D24" s="31"/>
      <c r="E24" s="31"/>
    </row>
    <row r="25" spans="1:5" ht="12.75">
      <c r="A25" s="18"/>
      <c r="B25" s="31"/>
      <c r="C25" s="31"/>
      <c r="D25" s="31"/>
      <c r="E25" s="31"/>
    </row>
    <row r="26" spans="1:5" ht="12.75">
      <c r="A26" s="18"/>
      <c r="B26" s="31"/>
      <c r="C26" s="31"/>
      <c r="D26" s="31"/>
      <c r="E26" s="31"/>
    </row>
    <row r="27" spans="1:5" ht="12.75">
      <c r="A27" s="18"/>
      <c r="B27" s="31"/>
      <c r="C27" s="31"/>
      <c r="D27" s="31"/>
      <c r="E27" s="31"/>
    </row>
    <row r="28" spans="1:5" ht="12.75">
      <c r="A28" s="18"/>
      <c r="B28" s="31"/>
      <c r="C28" s="31"/>
      <c r="D28" s="31"/>
      <c r="E28" s="31"/>
    </row>
    <row r="29" spans="1:5" ht="12.75">
      <c r="A29" s="18"/>
      <c r="B29" s="31"/>
      <c r="C29" s="31"/>
      <c r="D29" s="31"/>
      <c r="E29" s="31"/>
    </row>
    <row r="30" spans="1:5" ht="12.75">
      <c r="A30" s="18"/>
      <c r="B30" s="31"/>
      <c r="C30" s="31"/>
      <c r="D30" s="31"/>
      <c r="E30" s="31"/>
    </row>
    <row r="31" spans="1:5" ht="12.75">
      <c r="A31" s="18"/>
      <c r="B31" s="31"/>
      <c r="C31" s="31"/>
      <c r="D31" s="31"/>
      <c r="E31" s="31"/>
    </row>
    <row r="32" spans="1:5" ht="12.75">
      <c r="A32" s="18"/>
      <c r="B32" s="31"/>
      <c r="C32" s="31"/>
      <c r="D32" s="31"/>
      <c r="E32" s="31"/>
    </row>
    <row r="33" spans="1:5" ht="12.75">
      <c r="A33" s="18"/>
      <c r="B33" s="31"/>
      <c r="C33" s="31"/>
      <c r="D33" s="31"/>
      <c r="E33" s="31"/>
    </row>
    <row r="34" spans="1:5" ht="12.75">
      <c r="A34" s="18"/>
      <c r="B34" s="31"/>
      <c r="C34" s="31"/>
      <c r="D34" s="31"/>
      <c r="E34" s="31"/>
    </row>
    <row r="35" spans="1:5" ht="12.75">
      <c r="A35" s="18"/>
      <c r="B35" s="31"/>
      <c r="C35" s="31"/>
      <c r="D35" s="31"/>
      <c r="E35" s="31"/>
    </row>
    <row r="36" spans="1:5" ht="12.75">
      <c r="A36" s="18"/>
      <c r="B36" s="31"/>
      <c r="C36" s="31"/>
      <c r="D36" s="31"/>
      <c r="E36" s="31"/>
    </row>
    <row r="37" spans="1:5" ht="12.75">
      <c r="A37" s="18"/>
      <c r="B37" s="31"/>
      <c r="C37" s="31"/>
      <c r="D37" s="31"/>
      <c r="E37" s="31"/>
    </row>
    <row r="38" spans="1:5" ht="12.75">
      <c r="A38" s="18"/>
      <c r="B38" s="31"/>
      <c r="C38" s="31"/>
      <c r="D38" s="31"/>
      <c r="E38" s="31"/>
    </row>
    <row r="39" spans="1:5" ht="12.75">
      <c r="A39" s="18"/>
      <c r="B39" s="31"/>
      <c r="C39" s="31"/>
      <c r="D39" s="31"/>
      <c r="E39" s="31"/>
    </row>
    <row r="40" spans="1:5" ht="12.75">
      <c r="A40" s="18"/>
      <c r="B40" s="31"/>
      <c r="C40" s="31"/>
      <c r="D40" s="31"/>
      <c r="E40" s="31"/>
    </row>
    <row r="41" spans="1:5" ht="12.75">
      <c r="A41" s="18"/>
      <c r="B41" s="31"/>
      <c r="C41" s="31"/>
      <c r="D41" s="31"/>
      <c r="E41" s="31"/>
    </row>
    <row r="42" spans="1:5" ht="12.75">
      <c r="A42" s="18"/>
      <c r="B42" s="31"/>
      <c r="C42" s="31"/>
      <c r="D42" s="31"/>
      <c r="E42" s="31"/>
    </row>
    <row r="43" spans="1:5" ht="12.75">
      <c r="A43" s="18"/>
      <c r="B43" s="31"/>
      <c r="C43" s="31"/>
      <c r="D43" s="31"/>
      <c r="E43" s="31"/>
    </row>
    <row r="44" spans="1:5" ht="12.75">
      <c r="A44" s="18"/>
      <c r="B44" s="31"/>
      <c r="C44" s="31"/>
      <c r="D44" s="31"/>
      <c r="E44" s="31"/>
    </row>
  </sheetData>
  <sheetProtection/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78"/>
  <sheetViews>
    <sheetView zoomScalePageLayoutView="0" workbookViewId="0" topLeftCell="A1">
      <selection activeCell="E12" sqref="E12:E14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14" t="s">
        <v>182</v>
      </c>
      <c r="B1" s="15"/>
    </row>
    <row r="3" spans="1:4" ht="12.75">
      <c r="A3" t="s">
        <v>183</v>
      </c>
      <c r="D3" t="s">
        <v>184</v>
      </c>
    </row>
    <row r="4" spans="1:5" ht="32.25" thickBot="1">
      <c r="A4" s="19" t="s">
        <v>185</v>
      </c>
      <c r="B4" s="20" t="s">
        <v>186</v>
      </c>
      <c r="C4" s="19" t="s">
        <v>187</v>
      </c>
      <c r="D4" s="21" t="s">
        <v>188</v>
      </c>
      <c r="E4" s="22" t="s">
        <v>189</v>
      </c>
    </row>
    <row r="5" spans="1:10" ht="15.75" customHeight="1">
      <c r="A5" s="114" t="s">
        <v>211</v>
      </c>
      <c r="B5" s="117" t="s">
        <v>212</v>
      </c>
      <c r="C5" s="114" t="s">
        <v>213</v>
      </c>
      <c r="D5" s="114" t="s">
        <v>214</v>
      </c>
      <c r="E5" s="111">
        <v>2</v>
      </c>
      <c r="F5" s="34"/>
      <c r="G5" s="34"/>
      <c r="H5" s="34"/>
      <c r="I5" s="34"/>
      <c r="J5" s="34"/>
    </row>
    <row r="6" spans="1:10" ht="13.5" thickBot="1">
      <c r="A6" s="116"/>
      <c r="B6" s="119"/>
      <c r="C6" s="116"/>
      <c r="D6" s="116"/>
      <c r="E6" s="113"/>
      <c r="F6" s="34"/>
      <c r="G6" s="34"/>
      <c r="H6" s="34"/>
      <c r="I6" s="34"/>
      <c r="J6" s="34"/>
    </row>
    <row r="7" spans="1:10" ht="12.75">
      <c r="A7" s="114" t="s">
        <v>215</v>
      </c>
      <c r="B7" s="117" t="s">
        <v>212</v>
      </c>
      <c r="C7" s="114" t="s">
        <v>216</v>
      </c>
      <c r="D7" s="114" t="s">
        <v>217</v>
      </c>
      <c r="E7" s="111" t="s">
        <v>2</v>
      </c>
      <c r="F7" s="34"/>
      <c r="G7" s="34"/>
      <c r="H7" s="34"/>
      <c r="I7" s="34"/>
      <c r="J7" s="34"/>
    </row>
    <row r="8" spans="1:10" ht="13.5" thickBot="1">
      <c r="A8" s="116"/>
      <c r="B8" s="119"/>
      <c r="C8" s="116"/>
      <c r="D8" s="116"/>
      <c r="E8" s="113"/>
      <c r="F8" s="34"/>
      <c r="G8" s="34"/>
      <c r="H8" s="34"/>
      <c r="I8" s="34"/>
      <c r="J8" s="34"/>
    </row>
    <row r="9" spans="1:10" ht="12.75">
      <c r="A9" s="114" t="s">
        <v>218</v>
      </c>
      <c r="B9" s="117" t="s">
        <v>219</v>
      </c>
      <c r="C9" s="114" t="s">
        <v>220</v>
      </c>
      <c r="D9" s="114" t="s">
        <v>221</v>
      </c>
      <c r="E9" s="111" t="s">
        <v>222</v>
      </c>
      <c r="F9" s="34"/>
      <c r="G9" s="34"/>
      <c r="H9" s="34"/>
      <c r="I9" s="34"/>
      <c r="J9" s="34"/>
    </row>
    <row r="10" spans="1:10" ht="13.5" thickBot="1">
      <c r="A10" s="116"/>
      <c r="B10" s="119"/>
      <c r="C10" s="116"/>
      <c r="D10" s="116"/>
      <c r="E10" s="113"/>
      <c r="F10" s="34"/>
      <c r="G10" s="34"/>
      <c r="H10" s="34"/>
      <c r="I10" s="34"/>
      <c r="J10" s="34"/>
    </row>
    <row r="11" spans="1:10" ht="16.5" thickBot="1">
      <c r="A11" s="35" t="s">
        <v>223</v>
      </c>
      <c r="B11" s="37" t="s">
        <v>212</v>
      </c>
      <c r="C11" s="38" t="s">
        <v>224</v>
      </c>
      <c r="D11" s="39" t="s">
        <v>225</v>
      </c>
      <c r="E11" s="40" t="s">
        <v>281</v>
      </c>
      <c r="F11" s="34"/>
      <c r="G11" s="34"/>
      <c r="H11" s="34"/>
      <c r="I11" s="34"/>
      <c r="J11" s="34"/>
    </row>
    <row r="12" spans="1:10" ht="15.75">
      <c r="A12" s="114" t="s">
        <v>226</v>
      </c>
      <c r="B12" s="117" t="s">
        <v>212</v>
      </c>
      <c r="C12" s="36" t="s">
        <v>227</v>
      </c>
      <c r="D12" s="114" t="s">
        <v>230</v>
      </c>
      <c r="E12" s="127" t="s">
        <v>467</v>
      </c>
      <c r="F12" s="34"/>
      <c r="G12" s="34"/>
      <c r="H12" s="34"/>
      <c r="I12" s="34"/>
      <c r="J12" s="34"/>
    </row>
    <row r="13" spans="1:10" ht="15.75">
      <c r="A13" s="115"/>
      <c r="B13" s="118"/>
      <c r="C13" s="36" t="s">
        <v>228</v>
      </c>
      <c r="D13" s="115"/>
      <c r="E13" s="128"/>
      <c r="F13" s="34"/>
      <c r="G13" s="34"/>
      <c r="H13" s="34"/>
      <c r="I13" s="34"/>
      <c r="J13" s="34"/>
    </row>
    <row r="14" spans="1:10" ht="16.5" thickBot="1">
      <c r="A14" s="116"/>
      <c r="B14" s="119"/>
      <c r="C14" s="38" t="s">
        <v>229</v>
      </c>
      <c r="D14" s="116"/>
      <c r="E14" s="129"/>
      <c r="F14" s="34"/>
      <c r="G14" s="34"/>
      <c r="H14" s="34"/>
      <c r="I14" s="34"/>
      <c r="J14" s="34"/>
    </row>
    <row r="15" spans="1:10" ht="12.75">
      <c r="A15" s="114" t="s">
        <v>471</v>
      </c>
      <c r="B15" s="117" t="s">
        <v>212</v>
      </c>
      <c r="C15" s="114" t="s">
        <v>232</v>
      </c>
      <c r="D15" s="114" t="s">
        <v>472</v>
      </c>
      <c r="E15" s="111">
        <f>IF(номер_отчетности=1,1,3)</f>
        <v>1</v>
      </c>
      <c r="F15" s="34"/>
      <c r="G15" s="34"/>
      <c r="H15" s="34"/>
      <c r="I15" s="34"/>
      <c r="J15" s="34"/>
    </row>
    <row r="16" spans="1:10" ht="12.75">
      <c r="A16" s="115"/>
      <c r="B16" s="118"/>
      <c r="C16" s="115"/>
      <c r="D16" s="115"/>
      <c r="E16" s="112"/>
      <c r="F16" s="34"/>
      <c r="G16" s="34"/>
      <c r="H16" s="34"/>
      <c r="I16" s="34"/>
      <c r="J16" s="34"/>
    </row>
    <row r="17" spans="1:10" ht="13.5" thickBot="1">
      <c r="A17" s="116"/>
      <c r="B17" s="119"/>
      <c r="C17" s="116"/>
      <c r="D17" s="116"/>
      <c r="E17" s="113"/>
      <c r="F17" s="34"/>
      <c r="G17" s="34"/>
      <c r="H17" s="34"/>
      <c r="I17" s="34"/>
      <c r="J17" s="34"/>
    </row>
    <row r="18" spans="1:10" ht="16.5" thickBot="1">
      <c r="A18" s="83" t="s">
        <v>473</v>
      </c>
      <c r="B18" s="84" t="s">
        <v>474</v>
      </c>
      <c r="C18" s="83" t="s">
        <v>475</v>
      </c>
      <c r="D18" s="83">
        <f>IF(E18="","","НомерКорр")</f>
      </c>
      <c r="E18" s="82">
        <f>IF(номер_отчетности=1,"",номер_отчетности-1)</f>
      </c>
      <c r="F18" s="34"/>
      <c r="G18" s="34"/>
      <c r="H18" s="34"/>
      <c r="I18" s="34"/>
      <c r="J18" s="34"/>
    </row>
    <row r="19" spans="1:10" ht="15.75" customHeight="1">
      <c r="A19" s="114" t="s">
        <v>231</v>
      </c>
      <c r="B19" s="117" t="s">
        <v>212</v>
      </c>
      <c r="C19" s="114" t="s">
        <v>232</v>
      </c>
      <c r="D19" s="114" t="s">
        <v>233</v>
      </c>
      <c r="E19" s="111"/>
      <c r="F19" s="34"/>
      <c r="G19" s="34"/>
      <c r="H19" s="34"/>
      <c r="I19" s="34"/>
      <c r="J19" s="34"/>
    </row>
    <row r="20" spans="1:10" ht="12.75" customHeight="1">
      <c r="A20" s="115"/>
      <c r="B20" s="118"/>
      <c r="C20" s="115"/>
      <c r="D20" s="115"/>
      <c r="E20" s="112"/>
      <c r="F20" s="34"/>
      <c r="G20" s="34"/>
      <c r="H20" s="34"/>
      <c r="I20" s="34"/>
      <c r="J20" s="34"/>
    </row>
    <row r="21" spans="1:10" ht="12.75" customHeight="1">
      <c r="A21" s="115"/>
      <c r="B21" s="118"/>
      <c r="C21" s="115"/>
      <c r="D21" s="115"/>
      <c r="E21" s="112"/>
      <c r="F21" s="34"/>
      <c r="G21" s="34"/>
      <c r="H21" s="34"/>
      <c r="I21" s="34"/>
      <c r="J21" s="34"/>
    </row>
    <row r="22" spans="1:10" ht="13.5" customHeight="1" thickBot="1">
      <c r="A22" s="116"/>
      <c r="B22" s="119"/>
      <c r="C22" s="116"/>
      <c r="D22" s="116"/>
      <c r="E22" s="113"/>
      <c r="F22" s="34"/>
      <c r="G22" s="34"/>
      <c r="H22" s="34"/>
      <c r="I22" s="34"/>
      <c r="J22" s="34"/>
    </row>
    <row r="23" spans="1:10" ht="59.25" customHeight="1" thickBot="1">
      <c r="A23" s="35" t="s">
        <v>468</v>
      </c>
      <c r="B23" s="37" t="s">
        <v>212</v>
      </c>
      <c r="C23" s="38" t="s">
        <v>469</v>
      </c>
      <c r="D23" s="39" t="s">
        <v>470</v>
      </c>
      <c r="E23" s="81" t="str">
        <f>"20"&amp;год_отчетности</f>
        <v>2009</v>
      </c>
      <c r="F23" s="34"/>
      <c r="G23" s="34"/>
      <c r="H23" s="34"/>
      <c r="I23" s="34"/>
      <c r="J23" s="34"/>
    </row>
    <row r="24" spans="1:10" ht="15.75" customHeight="1">
      <c r="A24" s="114" t="s">
        <v>234</v>
      </c>
      <c r="B24" s="117" t="s">
        <v>212</v>
      </c>
      <c r="C24" s="114" t="s">
        <v>235</v>
      </c>
      <c r="D24" s="114" t="s">
        <v>236</v>
      </c>
      <c r="E24" s="120">
        <f>П000010001000</f>
        <v>384</v>
      </c>
      <c r="F24" s="34"/>
      <c r="G24" s="34"/>
      <c r="H24" s="34"/>
      <c r="I24" s="34"/>
      <c r="J24" s="34"/>
    </row>
    <row r="25" spans="1:10" ht="12.75">
      <c r="A25" s="115"/>
      <c r="B25" s="118"/>
      <c r="C25" s="115"/>
      <c r="D25" s="115"/>
      <c r="E25" s="121"/>
      <c r="F25" s="34"/>
      <c r="G25" s="34"/>
      <c r="H25" s="34"/>
      <c r="I25" s="34"/>
      <c r="J25" s="34"/>
    </row>
    <row r="26" spans="1:10" ht="13.5" thickBot="1">
      <c r="A26" s="116"/>
      <c r="B26" s="119"/>
      <c r="C26" s="116"/>
      <c r="D26" s="116"/>
      <c r="E26" s="122"/>
      <c r="F26" s="34"/>
      <c r="G26" s="34"/>
      <c r="H26" s="34"/>
      <c r="I26" s="34"/>
      <c r="J26" s="34"/>
    </row>
    <row r="27" spans="1:10" ht="32.25" thickBot="1">
      <c r="A27" s="91" t="s">
        <v>237</v>
      </c>
      <c r="B27" s="92" t="s">
        <v>212</v>
      </c>
      <c r="C27" s="93" t="s">
        <v>238</v>
      </c>
      <c r="D27" s="94" t="s">
        <v>239</v>
      </c>
      <c r="E27" s="95"/>
      <c r="F27" s="34"/>
      <c r="G27" s="34"/>
      <c r="H27" s="34"/>
      <c r="I27" s="34"/>
      <c r="J27" s="34"/>
    </row>
    <row r="28" spans="1:10" ht="12.75">
      <c r="A28" s="89"/>
      <c r="B28" s="89"/>
      <c r="C28" s="89"/>
      <c r="D28" s="89"/>
      <c r="E28" s="89"/>
      <c r="F28" s="34"/>
      <c r="G28" s="34"/>
      <c r="H28" s="34"/>
      <c r="I28" s="34"/>
      <c r="J28" s="34"/>
    </row>
    <row r="29" spans="1:10" ht="15.75">
      <c r="A29" s="87"/>
      <c r="B29" s="86"/>
      <c r="C29" s="87"/>
      <c r="D29" s="87"/>
      <c r="E29" s="90"/>
      <c r="F29" s="34"/>
      <c r="G29" s="34"/>
      <c r="H29" s="34"/>
      <c r="I29" s="34"/>
      <c r="J29" s="34"/>
    </row>
    <row r="30" spans="1:10" ht="15.75">
      <c r="A30" s="87"/>
      <c r="B30" s="86"/>
      <c r="C30" s="87"/>
      <c r="D30" s="87"/>
      <c r="E30" s="90"/>
      <c r="F30" s="34"/>
      <c r="G30" s="34"/>
      <c r="H30" s="34"/>
      <c r="I30" s="34"/>
      <c r="J30" s="34"/>
    </row>
    <row r="31" spans="1:10" ht="12.75">
      <c r="A31" s="123"/>
      <c r="B31" s="124"/>
      <c r="C31" s="124"/>
      <c r="D31" s="126"/>
      <c r="E31" s="125"/>
      <c r="F31" s="34"/>
      <c r="G31" s="34"/>
      <c r="H31" s="34"/>
      <c r="I31" s="34"/>
      <c r="J31" s="34"/>
    </row>
    <row r="32" spans="1:10" ht="12.75">
      <c r="A32" s="123"/>
      <c r="B32" s="124"/>
      <c r="C32" s="124"/>
      <c r="D32" s="126"/>
      <c r="E32" s="125"/>
      <c r="F32" s="34"/>
      <c r="G32" s="34"/>
      <c r="H32" s="34"/>
      <c r="I32" s="34"/>
      <c r="J32" s="34"/>
    </row>
    <row r="33" spans="1:10" ht="16.5" customHeight="1">
      <c r="A33" s="123"/>
      <c r="B33" s="124"/>
      <c r="C33" s="124"/>
      <c r="D33" s="126"/>
      <c r="E33" s="125"/>
      <c r="F33" s="34"/>
      <c r="G33" s="34"/>
      <c r="H33" s="34"/>
      <c r="I33" s="34"/>
      <c r="J33" s="34"/>
    </row>
    <row r="34" spans="1:10" ht="15.75">
      <c r="A34" s="87"/>
      <c r="B34" s="86"/>
      <c r="C34" s="87"/>
      <c r="D34" s="87"/>
      <c r="E34" s="90"/>
      <c r="F34" s="34"/>
      <c r="G34" s="34"/>
      <c r="H34" s="34"/>
      <c r="I34" s="34"/>
      <c r="J34" s="34"/>
    </row>
    <row r="35" spans="1:10" ht="15.75">
      <c r="A35" s="87"/>
      <c r="B35" s="86"/>
      <c r="C35" s="87"/>
      <c r="D35" s="87"/>
      <c r="E35" s="90"/>
      <c r="F35" s="34"/>
      <c r="G35" s="34"/>
      <c r="H35" s="34"/>
      <c r="I35" s="34"/>
      <c r="J35" s="34"/>
    </row>
    <row r="36" spans="1:10" ht="15.75">
      <c r="A36" s="87"/>
      <c r="B36" s="86"/>
      <c r="C36" s="87"/>
      <c r="D36" s="87"/>
      <c r="E36" s="90"/>
      <c r="F36" s="34"/>
      <c r="G36" s="34"/>
      <c r="H36" s="34"/>
      <c r="I36" s="34"/>
      <c r="J36" s="34"/>
    </row>
    <row r="37" spans="1:10" ht="15.75">
      <c r="A37" s="87"/>
      <c r="B37" s="86"/>
      <c r="C37" s="87"/>
      <c r="D37" s="87"/>
      <c r="E37" s="90"/>
      <c r="F37" s="34"/>
      <c r="G37" s="34"/>
      <c r="H37" s="34"/>
      <c r="I37" s="34"/>
      <c r="J37" s="34"/>
    </row>
    <row r="38" spans="1:10" ht="12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.7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.7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.7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.7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.7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.7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.7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.7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.7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.7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</sheetData>
  <sheetProtection/>
  <mergeCells count="39">
    <mergeCell ref="A5:A6"/>
    <mergeCell ref="B5:B6"/>
    <mergeCell ref="C5:C6"/>
    <mergeCell ref="D5:D6"/>
    <mergeCell ref="E12:E14"/>
    <mergeCell ref="A9:A10"/>
    <mergeCell ref="B9:B10"/>
    <mergeCell ref="C9:C10"/>
    <mergeCell ref="D9:D10"/>
    <mergeCell ref="A7:A8"/>
    <mergeCell ref="B7:B8"/>
    <mergeCell ref="C7:C8"/>
    <mergeCell ref="D7:D8"/>
    <mergeCell ref="E5:E6"/>
    <mergeCell ref="E7:E8"/>
    <mergeCell ref="E9:E10"/>
    <mergeCell ref="A19:A22"/>
    <mergeCell ref="B19:B22"/>
    <mergeCell ref="C19:C22"/>
    <mergeCell ref="D19:D22"/>
    <mergeCell ref="A12:A14"/>
    <mergeCell ref="B12:B14"/>
    <mergeCell ref="D12:D14"/>
    <mergeCell ref="E24:E26"/>
    <mergeCell ref="A31:A33"/>
    <mergeCell ref="B31:B33"/>
    <mergeCell ref="E31:E33"/>
    <mergeCell ref="D31:D33"/>
    <mergeCell ref="C31:C33"/>
    <mergeCell ref="A24:A26"/>
    <mergeCell ref="B24:B26"/>
    <mergeCell ref="C24:C26"/>
    <mergeCell ref="D24:D26"/>
    <mergeCell ref="E19:E22"/>
    <mergeCell ref="A15:A17"/>
    <mergeCell ref="B15:B17"/>
    <mergeCell ref="C15:C17"/>
    <mergeCell ref="D15:D17"/>
    <mergeCell ref="E15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196"/>
  <sheetViews>
    <sheetView zoomScalePageLayoutView="0" workbookViewId="0" topLeftCell="C123">
      <selection activeCell="C153" sqref="C153"/>
    </sheetView>
  </sheetViews>
  <sheetFormatPr defaultColWidth="9.00390625" defaultRowHeight="12.75"/>
  <cols>
    <col min="1" max="1" width="26.375" style="0" customWidth="1"/>
    <col min="2" max="2" width="19.25390625" style="0" customWidth="1"/>
    <col min="3" max="3" width="66.625" style="0" customWidth="1"/>
    <col min="4" max="4" width="14.375" style="0" customWidth="1"/>
    <col min="5" max="5" width="14.75390625" style="0" customWidth="1"/>
    <col min="6" max="6" width="16.375" style="0" customWidth="1"/>
    <col min="7" max="7" width="16.125" style="0" customWidth="1"/>
    <col min="8" max="8" width="19.25390625" style="0" customWidth="1"/>
    <col min="9" max="9" width="16.625" style="0" customWidth="1"/>
    <col min="10" max="10" width="15.00390625" style="0" customWidth="1"/>
  </cols>
  <sheetData>
    <row r="1" spans="1:3" ht="12.75">
      <c r="A1" s="14" t="s">
        <v>171</v>
      </c>
      <c r="B1" s="15"/>
      <c r="C1" s="15"/>
    </row>
    <row r="3" ht="15.75">
      <c r="A3" s="16" t="s">
        <v>172</v>
      </c>
    </row>
    <row r="4" spans="1:6" ht="47.25">
      <c r="A4" s="17" t="s">
        <v>173</v>
      </c>
      <c r="B4" s="17" t="s">
        <v>174</v>
      </c>
      <c r="C4" s="17" t="s">
        <v>175</v>
      </c>
      <c r="D4" s="17" t="s">
        <v>176</v>
      </c>
      <c r="E4" s="17" t="s">
        <v>177</v>
      </c>
      <c r="F4" s="17" t="s">
        <v>178</v>
      </c>
    </row>
    <row r="5" spans="1:7" ht="15.75">
      <c r="A5" s="17"/>
      <c r="B5" s="18" t="b">
        <v>1</v>
      </c>
      <c r="C5" s="18" t="b">
        <v>0</v>
      </c>
      <c r="D5" s="85" t="s">
        <v>486</v>
      </c>
      <c r="E5" s="85" t="s">
        <v>486</v>
      </c>
      <c r="F5" s="17"/>
      <c r="G5">
        <v>1</v>
      </c>
    </row>
    <row r="6" spans="1:7" ht="12.75">
      <c r="A6" s="18"/>
      <c r="B6" s="18" t="b">
        <v>1</v>
      </c>
      <c r="C6" s="18" t="b">
        <v>0</v>
      </c>
      <c r="D6" s="18" t="s">
        <v>170</v>
      </c>
      <c r="E6" s="18" t="s">
        <v>240</v>
      </c>
      <c r="F6" s="18"/>
      <c r="G6">
        <v>14</v>
      </c>
    </row>
    <row r="7" spans="1:7" ht="12.75">
      <c r="A7" s="18"/>
      <c r="B7" s="18" t="b">
        <v>0</v>
      </c>
      <c r="C7" s="18" t="b">
        <v>1</v>
      </c>
      <c r="D7" s="18" t="s">
        <v>241</v>
      </c>
      <c r="E7" s="18" t="s">
        <v>242</v>
      </c>
      <c r="F7" s="18"/>
      <c r="G7">
        <v>3</v>
      </c>
    </row>
    <row r="8" spans="1:7" ht="12.75">
      <c r="A8" s="18"/>
      <c r="B8" s="18" t="b">
        <v>1</v>
      </c>
      <c r="C8" s="18" t="b">
        <v>0</v>
      </c>
      <c r="D8" s="18" t="s">
        <v>243</v>
      </c>
      <c r="E8" s="18" t="s">
        <v>244</v>
      </c>
      <c r="F8" s="18"/>
      <c r="G8">
        <v>18</v>
      </c>
    </row>
    <row r="9" spans="1:7" ht="12.75">
      <c r="A9" s="18"/>
      <c r="B9" s="18" t="b">
        <v>0</v>
      </c>
      <c r="C9" s="18" t="b">
        <v>1</v>
      </c>
      <c r="D9" s="18" t="s">
        <v>359</v>
      </c>
      <c r="E9" s="18" t="s">
        <v>358</v>
      </c>
      <c r="F9" s="18"/>
      <c r="G9">
        <v>3</v>
      </c>
    </row>
    <row r="10" spans="1:7" ht="12.75">
      <c r="A10" s="18"/>
      <c r="B10" s="18" t="b">
        <v>1</v>
      </c>
      <c r="C10" s="18" t="b">
        <v>0</v>
      </c>
      <c r="D10" s="18" t="s">
        <v>245</v>
      </c>
      <c r="E10" s="18" t="s">
        <v>246</v>
      </c>
      <c r="F10" s="18"/>
      <c r="G10">
        <v>16</v>
      </c>
    </row>
    <row r="11" spans="1:7" ht="12.75">
      <c r="A11" s="18"/>
      <c r="B11" s="18" t="b">
        <v>0</v>
      </c>
      <c r="C11" s="18" t="b">
        <v>1</v>
      </c>
      <c r="D11" s="18" t="s">
        <v>270</v>
      </c>
      <c r="E11" s="18" t="s">
        <v>278</v>
      </c>
      <c r="F11" s="18"/>
      <c r="G11">
        <v>3</v>
      </c>
    </row>
    <row r="12" spans="1:7" ht="12.75">
      <c r="A12" s="18"/>
      <c r="B12" s="18" t="b">
        <v>1</v>
      </c>
      <c r="C12" s="18" t="b">
        <v>0</v>
      </c>
      <c r="D12" s="18" t="s">
        <v>247</v>
      </c>
      <c r="E12" s="18" t="s">
        <v>268</v>
      </c>
      <c r="F12" s="18"/>
      <c r="G12">
        <v>20</v>
      </c>
    </row>
    <row r="13" spans="1:7" ht="12.75">
      <c r="A13" s="18"/>
      <c r="B13" s="18" t="b">
        <v>1</v>
      </c>
      <c r="C13" s="18" t="b">
        <v>1</v>
      </c>
      <c r="D13" s="18" t="s">
        <v>269</v>
      </c>
      <c r="E13" s="18" t="s">
        <v>279</v>
      </c>
      <c r="F13" s="18"/>
      <c r="G13">
        <v>3</v>
      </c>
    </row>
    <row r="14" spans="1:7" ht="12.75">
      <c r="A14" s="18"/>
      <c r="B14" s="18" t="b">
        <v>1</v>
      </c>
      <c r="C14" s="18" t="b">
        <v>0</v>
      </c>
      <c r="D14" s="18" t="s">
        <v>248</v>
      </c>
      <c r="E14" s="18" t="s">
        <v>271</v>
      </c>
      <c r="F14" s="18"/>
      <c r="G14">
        <v>2</v>
      </c>
    </row>
    <row r="15" spans="1:7" ht="12.75">
      <c r="A15" s="18"/>
      <c r="B15" s="18" t="b">
        <v>0</v>
      </c>
      <c r="C15" s="18" t="b">
        <v>0</v>
      </c>
      <c r="D15" s="18" t="s">
        <v>280</v>
      </c>
      <c r="E15" s="18" t="s">
        <v>272</v>
      </c>
      <c r="F15" s="18"/>
      <c r="G15">
        <v>2</v>
      </c>
    </row>
    <row r="16" spans="1:7" ht="12.75">
      <c r="A16" s="18"/>
      <c r="B16" s="18" t="b">
        <v>1</v>
      </c>
      <c r="C16" s="18" t="b">
        <v>0</v>
      </c>
      <c r="D16" s="18" t="s">
        <v>273</v>
      </c>
      <c r="E16" s="18" t="s">
        <v>249</v>
      </c>
      <c r="F16" s="18"/>
      <c r="G16">
        <v>8</v>
      </c>
    </row>
    <row r="17" spans="1:7" ht="12.75">
      <c r="A17" s="18"/>
      <c r="B17" s="18" t="b">
        <v>0</v>
      </c>
      <c r="C17" s="18" t="b">
        <v>1</v>
      </c>
      <c r="D17" s="18" t="s">
        <v>274</v>
      </c>
      <c r="E17" s="18" t="s">
        <v>275</v>
      </c>
      <c r="F17" s="18"/>
      <c r="G17">
        <v>3</v>
      </c>
    </row>
    <row r="18" spans="1:7" ht="12.75">
      <c r="A18" s="18"/>
      <c r="B18" s="18" t="b">
        <v>1</v>
      </c>
      <c r="C18" s="18" t="b">
        <v>0</v>
      </c>
      <c r="D18" s="18" t="s">
        <v>250</v>
      </c>
      <c r="E18" s="18" t="s">
        <v>251</v>
      </c>
      <c r="F18" s="18"/>
      <c r="G18">
        <v>24</v>
      </c>
    </row>
    <row r="19" spans="1:7" ht="12.75">
      <c r="A19" s="18"/>
      <c r="B19" s="18" t="b">
        <v>0</v>
      </c>
      <c r="C19" s="18" t="b">
        <v>1</v>
      </c>
      <c r="D19" s="18" t="s">
        <v>276</v>
      </c>
      <c r="E19" s="18" t="s">
        <v>277</v>
      </c>
      <c r="F19" s="18"/>
      <c r="G19">
        <v>3</v>
      </c>
    </row>
    <row r="20" spans="1:7" ht="12.75">
      <c r="A20" s="18"/>
      <c r="B20" s="18" t="b">
        <v>1</v>
      </c>
      <c r="C20" s="18" t="b">
        <v>0</v>
      </c>
      <c r="D20" s="18" t="s">
        <v>252</v>
      </c>
      <c r="E20" s="18" t="s">
        <v>455</v>
      </c>
      <c r="F20" s="18"/>
      <c r="G20">
        <v>26</v>
      </c>
    </row>
    <row r="21" spans="1:7" ht="12.75">
      <c r="A21" s="18"/>
      <c r="B21" s="18" t="b">
        <v>0</v>
      </c>
      <c r="C21" s="18" t="b">
        <v>1</v>
      </c>
      <c r="D21" s="65" t="s">
        <v>253</v>
      </c>
      <c r="E21" s="65" t="s">
        <v>254</v>
      </c>
      <c r="F21" s="18"/>
      <c r="G21">
        <v>3</v>
      </c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8"/>
      <c r="B26" s="18"/>
      <c r="C26" s="18"/>
      <c r="D26" s="18"/>
      <c r="E26" s="18"/>
      <c r="F26" s="18"/>
    </row>
    <row r="28" ht="12.75">
      <c r="A28" t="s">
        <v>179</v>
      </c>
    </row>
    <row r="29" spans="1:2" ht="12.75">
      <c r="A29" t="s">
        <v>180</v>
      </c>
      <c r="B29" t="s">
        <v>181</v>
      </c>
    </row>
    <row r="33" spans="2:3" ht="12.75">
      <c r="B33" t="s">
        <v>484</v>
      </c>
      <c r="C33" t="s">
        <v>485</v>
      </c>
    </row>
    <row r="34" spans="2:5" ht="15">
      <c r="B34" s="85" t="s">
        <v>486</v>
      </c>
      <c r="C34" t="str">
        <f>CONCATENATE(D34,"\",E34)&amp;IF(LEN(F34)&gt;0,"\"&amp;F34,"")&amp;IF(LEN(G34)&gt;0,"\"&amp;G34,"")&amp;IF(LEN(H34)&gt;0,"\"&amp;H34,"")&amp;IF(LEN(I34)&gt;0,"\"&amp;I34,"")&amp;IF(LEN(J34)&gt;0,"\"&amp;J34,"")</f>
        <v>Баланс\ОКЕИ</v>
      </c>
      <c r="D34" s="97" t="s">
        <v>477</v>
      </c>
      <c r="E34" s="96" t="s">
        <v>236</v>
      </c>
    </row>
    <row r="35" spans="2:8" ht="15">
      <c r="B35" s="101" t="s">
        <v>170</v>
      </c>
      <c r="C35" t="str">
        <f aca="true" t="shared" si="0" ref="C35:C98">CONCATENATE(D35,"\",E35)&amp;IF(LEN(F35)&gt;0,"\"&amp;F35,"")&amp;IF(LEN(G35)&gt;0,"\"&amp;G35,"")&amp;IF(LEN(H35)&gt;0,"\"&amp;H35,"")&amp;IF(LEN(I35)&gt;0,"\"&amp;I35,"")&amp;IF(LEN(J35)&gt;0,"\"&amp;J35,"")</f>
        <v>Баланс\Актив\ВнеОбА\НематАкт\СумНач</v>
      </c>
      <c r="D35" s="97" t="s">
        <v>477</v>
      </c>
      <c r="E35" s="97" t="s">
        <v>14</v>
      </c>
      <c r="F35" s="97" t="s">
        <v>326</v>
      </c>
      <c r="G35" s="70" t="s">
        <v>286</v>
      </c>
      <c r="H35" s="97" t="s">
        <v>479</v>
      </c>
    </row>
    <row r="36" spans="2:8" ht="15">
      <c r="B36" s="102" t="s">
        <v>345</v>
      </c>
      <c r="C36" t="str">
        <f t="shared" si="0"/>
        <v>Баланс\Актив\ВнеОбА\НематАкт\СумКон</v>
      </c>
      <c r="D36" s="96" t="s">
        <v>477</v>
      </c>
      <c r="E36" s="96" t="s">
        <v>14</v>
      </c>
      <c r="F36" s="96" t="s">
        <v>326</v>
      </c>
      <c r="G36" s="74" t="s">
        <v>286</v>
      </c>
      <c r="H36" s="96" t="s">
        <v>480</v>
      </c>
    </row>
    <row r="37" spans="2:8" ht="15">
      <c r="B37" s="102" t="s">
        <v>346</v>
      </c>
      <c r="C37" t="str">
        <f t="shared" si="0"/>
        <v>Баланс\Актив\ВнеОбА\ОснСр\СумНач</v>
      </c>
      <c r="D37" s="96" t="s">
        <v>477</v>
      </c>
      <c r="E37" s="96" t="s">
        <v>14</v>
      </c>
      <c r="F37" s="96" t="s">
        <v>326</v>
      </c>
      <c r="G37" s="74" t="s">
        <v>287</v>
      </c>
      <c r="H37" s="96" t="s">
        <v>479</v>
      </c>
    </row>
    <row r="38" spans="2:8" ht="15">
      <c r="B38" s="102" t="s">
        <v>371</v>
      </c>
      <c r="C38" t="str">
        <f t="shared" si="0"/>
        <v>Баланс\Актив\ВнеОбА\ОснСр\СумКон</v>
      </c>
      <c r="D38" s="96" t="s">
        <v>477</v>
      </c>
      <c r="E38" s="96" t="s">
        <v>14</v>
      </c>
      <c r="F38" s="96" t="s">
        <v>326</v>
      </c>
      <c r="G38" s="74" t="s">
        <v>287</v>
      </c>
      <c r="H38" s="96" t="s">
        <v>480</v>
      </c>
    </row>
    <row r="39" spans="2:8" ht="15">
      <c r="B39" s="103" t="s">
        <v>347</v>
      </c>
      <c r="C39" t="str">
        <f t="shared" si="0"/>
        <v>Баланс\Актив\ВнеОбА\НезавСтр\СумНач</v>
      </c>
      <c r="D39" s="96" t="s">
        <v>477</v>
      </c>
      <c r="E39" s="96" t="s">
        <v>14</v>
      </c>
      <c r="F39" s="96" t="s">
        <v>326</v>
      </c>
      <c r="G39" s="74" t="s">
        <v>288</v>
      </c>
      <c r="H39" s="96" t="s">
        <v>479</v>
      </c>
    </row>
    <row r="40" spans="2:8" ht="15">
      <c r="B40" s="103" t="s">
        <v>372</v>
      </c>
      <c r="C40" t="str">
        <f t="shared" si="0"/>
        <v>Баланс\Актив\ВнеОбА\НезавСтр\СумКон</v>
      </c>
      <c r="D40" s="96" t="s">
        <v>477</v>
      </c>
      <c r="E40" s="96" t="s">
        <v>14</v>
      </c>
      <c r="F40" s="96" t="s">
        <v>326</v>
      </c>
      <c r="G40" s="74" t="s">
        <v>288</v>
      </c>
      <c r="H40" s="96" t="s">
        <v>480</v>
      </c>
    </row>
    <row r="41" spans="2:8" ht="15">
      <c r="B41" s="103" t="s">
        <v>348</v>
      </c>
      <c r="C41" t="str">
        <f t="shared" si="0"/>
        <v>Баланс\Актив\ВнеОбА\ВлМатЦен\СумНач</v>
      </c>
      <c r="D41" s="96" t="s">
        <v>477</v>
      </c>
      <c r="E41" s="96" t="s">
        <v>14</v>
      </c>
      <c r="F41" s="96" t="s">
        <v>326</v>
      </c>
      <c r="G41" s="74" t="s">
        <v>289</v>
      </c>
      <c r="H41" s="96" t="s">
        <v>479</v>
      </c>
    </row>
    <row r="42" spans="2:8" ht="15">
      <c r="B42" s="103" t="s">
        <v>373</v>
      </c>
      <c r="C42" t="str">
        <f t="shared" si="0"/>
        <v>Баланс\Актив\ВнеОбА\ВлМатЦен\СумКон</v>
      </c>
      <c r="D42" s="96" t="s">
        <v>477</v>
      </c>
      <c r="E42" s="96" t="s">
        <v>14</v>
      </c>
      <c r="F42" s="96" t="s">
        <v>326</v>
      </c>
      <c r="G42" s="74" t="s">
        <v>289</v>
      </c>
      <c r="H42" s="96" t="s">
        <v>480</v>
      </c>
    </row>
    <row r="43" spans="2:8" ht="15">
      <c r="B43" s="102" t="s">
        <v>349</v>
      </c>
      <c r="C43" t="str">
        <f t="shared" si="0"/>
        <v>Баланс\Актив\ВнеОбА\ДолгФинВл\СумНач</v>
      </c>
      <c r="D43" s="96" t="s">
        <v>477</v>
      </c>
      <c r="E43" s="96" t="s">
        <v>14</v>
      </c>
      <c r="F43" s="96" t="s">
        <v>326</v>
      </c>
      <c r="G43" s="74" t="s">
        <v>290</v>
      </c>
      <c r="H43" s="96" t="s">
        <v>479</v>
      </c>
    </row>
    <row r="44" spans="2:8" ht="15">
      <c r="B44" s="102" t="s">
        <v>374</v>
      </c>
      <c r="C44" t="str">
        <f t="shared" si="0"/>
        <v>Баланс\Актив\ВнеОбА\ДолгФинВл\СумКон</v>
      </c>
      <c r="D44" s="96" t="s">
        <v>477</v>
      </c>
      <c r="E44" s="96" t="s">
        <v>14</v>
      </c>
      <c r="F44" s="96" t="s">
        <v>326</v>
      </c>
      <c r="G44" s="74" t="s">
        <v>290</v>
      </c>
      <c r="H44" s="96" t="s">
        <v>480</v>
      </c>
    </row>
    <row r="45" spans="2:8" ht="15">
      <c r="B45" s="102" t="s">
        <v>350</v>
      </c>
      <c r="C45" t="str">
        <f t="shared" si="0"/>
        <v>Баланс\Актив\ВнеОбА\ОтлНалАкт\СумНач</v>
      </c>
      <c r="D45" s="96" t="s">
        <v>477</v>
      </c>
      <c r="E45" s="96" t="s">
        <v>14</v>
      </c>
      <c r="F45" s="96" t="s">
        <v>326</v>
      </c>
      <c r="G45" s="74" t="s">
        <v>291</v>
      </c>
      <c r="H45" s="96" t="s">
        <v>479</v>
      </c>
    </row>
    <row r="46" spans="2:8" ht="15">
      <c r="B46" s="102" t="s">
        <v>375</v>
      </c>
      <c r="C46" t="str">
        <f t="shared" si="0"/>
        <v>Баланс\Актив\ВнеОбА\ОтлНалАкт\СумКон</v>
      </c>
      <c r="D46" s="96" t="s">
        <v>477</v>
      </c>
      <c r="E46" s="96" t="s">
        <v>14</v>
      </c>
      <c r="F46" s="96" t="s">
        <v>326</v>
      </c>
      <c r="G46" s="74" t="s">
        <v>291</v>
      </c>
      <c r="H46" s="96" t="s">
        <v>480</v>
      </c>
    </row>
    <row r="47" spans="2:9" ht="15">
      <c r="B47" s="102" t="s">
        <v>360</v>
      </c>
      <c r="C47" t="str">
        <f t="shared" si="0"/>
        <v>Баланс\Актив\ВнеОбА\ПрочВнеОбА\СумНач</v>
      </c>
      <c r="D47" s="96" t="s">
        <v>477</v>
      </c>
      <c r="E47" s="96" t="s">
        <v>14</v>
      </c>
      <c r="F47" s="96" t="s">
        <v>326</v>
      </c>
      <c r="G47" s="96" t="s">
        <v>482</v>
      </c>
      <c r="H47" s="96" t="s">
        <v>479</v>
      </c>
      <c r="I47" s="77"/>
    </row>
    <row r="48" spans="2:9" ht="15">
      <c r="B48" s="102" t="s">
        <v>240</v>
      </c>
      <c r="C48" t="str">
        <f t="shared" si="0"/>
        <v>Баланс\Актив\ВнеОбА\ПрочВнеОбА\СумКон</v>
      </c>
      <c r="D48" s="96" t="s">
        <v>477</v>
      </c>
      <c r="E48" s="96" t="s">
        <v>14</v>
      </c>
      <c r="F48" s="96" t="s">
        <v>326</v>
      </c>
      <c r="G48" s="96" t="s">
        <v>482</v>
      </c>
      <c r="H48" s="96" t="s">
        <v>480</v>
      </c>
      <c r="I48" s="77"/>
    </row>
    <row r="49" spans="2:9" ht="15">
      <c r="B49" s="102" t="s">
        <v>241</v>
      </c>
      <c r="C49" t="str">
        <f t="shared" si="0"/>
        <v>Баланс\Актив\ВнеОбА\ПрочВнеОбА\!ВтчНаим\Наименование</v>
      </c>
      <c r="D49" s="96" t="s">
        <v>477</v>
      </c>
      <c r="E49" s="96" t="s">
        <v>14</v>
      </c>
      <c r="F49" s="96" t="s">
        <v>326</v>
      </c>
      <c r="G49" s="96" t="s">
        <v>482</v>
      </c>
      <c r="H49" s="75" t="s">
        <v>487</v>
      </c>
      <c r="I49" s="96" t="s">
        <v>481</v>
      </c>
    </row>
    <row r="50" spans="2:9" ht="15">
      <c r="B50" s="102" t="s">
        <v>361</v>
      </c>
      <c r="C50" t="str">
        <f t="shared" si="0"/>
        <v>Баланс\Актив\ВнеОбА\ПрочВнеОбА\!ВтчНаим\СумНач</v>
      </c>
      <c r="D50" s="96" t="s">
        <v>477</v>
      </c>
      <c r="E50" s="96" t="s">
        <v>14</v>
      </c>
      <c r="F50" s="96" t="s">
        <v>326</v>
      </c>
      <c r="G50" s="96" t="s">
        <v>482</v>
      </c>
      <c r="H50" s="75" t="s">
        <v>487</v>
      </c>
      <c r="I50" s="96" t="s">
        <v>479</v>
      </c>
    </row>
    <row r="51" spans="2:9" ht="15">
      <c r="B51" s="102" t="s">
        <v>242</v>
      </c>
      <c r="C51" t="str">
        <f t="shared" si="0"/>
        <v>Баланс\Актив\ВнеОбА\ПрочВнеОбА\!ВтчНаим\СумКон</v>
      </c>
      <c r="D51" s="96" t="s">
        <v>477</v>
      </c>
      <c r="E51" s="96" t="s">
        <v>14</v>
      </c>
      <c r="F51" s="96" t="s">
        <v>326</v>
      </c>
      <c r="G51" s="96" t="s">
        <v>482</v>
      </c>
      <c r="H51" s="80" t="s">
        <v>487</v>
      </c>
      <c r="I51" s="98" t="s">
        <v>480</v>
      </c>
    </row>
    <row r="52" spans="2:7" ht="15">
      <c r="B52" s="102" t="s">
        <v>243</v>
      </c>
      <c r="C52" t="str">
        <f t="shared" si="0"/>
        <v>Баланс\Актив\ВнеОбА\СумНач</v>
      </c>
      <c r="D52" s="96" t="s">
        <v>477</v>
      </c>
      <c r="E52" s="96" t="s">
        <v>14</v>
      </c>
      <c r="F52" s="74" t="s">
        <v>326</v>
      </c>
      <c r="G52" s="97" t="s">
        <v>479</v>
      </c>
    </row>
    <row r="53" spans="2:7" ht="15">
      <c r="B53" s="102" t="s">
        <v>376</v>
      </c>
      <c r="C53" t="str">
        <f t="shared" si="0"/>
        <v>Баланс\Актив\ВнеОбА\СумКон</v>
      </c>
      <c r="D53" s="96" t="s">
        <v>477</v>
      </c>
      <c r="E53" s="96" t="s">
        <v>14</v>
      </c>
      <c r="F53" s="72" t="s">
        <v>326</v>
      </c>
      <c r="G53" s="98" t="s">
        <v>480</v>
      </c>
    </row>
    <row r="54" spans="2:10" ht="15">
      <c r="B54" s="102" t="s">
        <v>351</v>
      </c>
      <c r="C54" t="str">
        <f t="shared" si="0"/>
        <v>Баланс\Актив\ОбА\Запасы\СумНач</v>
      </c>
      <c r="D54" s="96" t="s">
        <v>477</v>
      </c>
      <c r="E54" s="96" t="s">
        <v>14</v>
      </c>
      <c r="F54" s="96" t="s">
        <v>329</v>
      </c>
      <c r="G54" s="96" t="s">
        <v>28</v>
      </c>
      <c r="H54" s="97" t="s">
        <v>479</v>
      </c>
      <c r="J54" s="77"/>
    </row>
    <row r="55" spans="2:10" ht="15">
      <c r="B55" s="102" t="s">
        <v>377</v>
      </c>
      <c r="C55" t="str">
        <f t="shared" si="0"/>
        <v>Баланс\Актив\ОбА\Запасы\СумКон</v>
      </c>
      <c r="D55" s="96" t="s">
        <v>477</v>
      </c>
      <c r="E55" s="96" t="s">
        <v>14</v>
      </c>
      <c r="F55" s="96" t="s">
        <v>329</v>
      </c>
      <c r="G55" s="96" t="s">
        <v>28</v>
      </c>
      <c r="H55" s="98" t="s">
        <v>480</v>
      </c>
      <c r="J55" s="77"/>
    </row>
    <row r="56" spans="2:10" ht="15">
      <c r="B56" s="102" t="s">
        <v>352</v>
      </c>
      <c r="C56" t="str">
        <f t="shared" si="0"/>
        <v>Баланс\Актив\ОбА\Запасы\СырьеМат\СумНач</v>
      </c>
      <c r="D56" s="96" t="s">
        <v>477</v>
      </c>
      <c r="E56" s="96" t="s">
        <v>14</v>
      </c>
      <c r="F56" s="96" t="s">
        <v>329</v>
      </c>
      <c r="G56" s="96" t="s">
        <v>28</v>
      </c>
      <c r="H56" s="96" t="s">
        <v>292</v>
      </c>
      <c r="I56" s="97" t="s">
        <v>479</v>
      </c>
      <c r="J56" s="74"/>
    </row>
    <row r="57" spans="2:10" ht="15">
      <c r="B57" s="102" t="s">
        <v>378</v>
      </c>
      <c r="C57" t="str">
        <f t="shared" si="0"/>
        <v>Баланс\Актив\ОбА\Запасы\СырьеМат\СумКон</v>
      </c>
      <c r="D57" s="96" t="s">
        <v>477</v>
      </c>
      <c r="E57" s="96" t="s">
        <v>14</v>
      </c>
      <c r="F57" s="96" t="s">
        <v>329</v>
      </c>
      <c r="G57" s="96" t="s">
        <v>28</v>
      </c>
      <c r="H57" s="96" t="s">
        <v>292</v>
      </c>
      <c r="I57" s="98" t="s">
        <v>480</v>
      </c>
      <c r="J57" s="74"/>
    </row>
    <row r="58" spans="2:10" ht="15">
      <c r="B58" s="102" t="s">
        <v>353</v>
      </c>
      <c r="C58" t="str">
        <f t="shared" si="0"/>
        <v>Баланс\Актив\ОбА\Запасы\Животные\СумНач</v>
      </c>
      <c r="D58" s="96" t="s">
        <v>477</v>
      </c>
      <c r="E58" s="96" t="s">
        <v>14</v>
      </c>
      <c r="F58" s="96" t="s">
        <v>329</v>
      </c>
      <c r="G58" s="96" t="s">
        <v>28</v>
      </c>
      <c r="H58" s="74" t="s">
        <v>293</v>
      </c>
      <c r="I58" s="97" t="s">
        <v>479</v>
      </c>
      <c r="J58" s="74"/>
    </row>
    <row r="59" spans="2:10" ht="15">
      <c r="B59" s="102" t="s">
        <v>379</v>
      </c>
      <c r="C59" t="str">
        <f t="shared" si="0"/>
        <v>Баланс\Актив\ОбА\Запасы\Животные\СумКон</v>
      </c>
      <c r="D59" s="96" t="s">
        <v>477</v>
      </c>
      <c r="E59" s="96" t="s">
        <v>14</v>
      </c>
      <c r="F59" s="96" t="s">
        <v>329</v>
      </c>
      <c r="G59" s="96" t="s">
        <v>28</v>
      </c>
      <c r="H59" s="74" t="s">
        <v>293</v>
      </c>
      <c r="I59" s="98" t="s">
        <v>480</v>
      </c>
      <c r="J59" s="74"/>
    </row>
    <row r="60" spans="2:10" ht="15">
      <c r="B60" s="102" t="s">
        <v>354</v>
      </c>
      <c r="C60" t="str">
        <f t="shared" si="0"/>
        <v>Баланс\Актив\ОбА\Запасы\ЗатратыНезавПр\СумНач</v>
      </c>
      <c r="D60" s="96" t="s">
        <v>477</v>
      </c>
      <c r="E60" s="96" t="s">
        <v>14</v>
      </c>
      <c r="F60" s="96" t="s">
        <v>329</v>
      </c>
      <c r="G60" s="96" t="s">
        <v>28</v>
      </c>
      <c r="H60" s="74" t="s">
        <v>294</v>
      </c>
      <c r="I60" s="97" t="s">
        <v>479</v>
      </c>
      <c r="J60" s="74"/>
    </row>
    <row r="61" spans="2:10" ht="15">
      <c r="B61" s="102" t="s">
        <v>380</v>
      </c>
      <c r="C61" t="str">
        <f t="shared" si="0"/>
        <v>Баланс\Актив\ОбА\Запасы\ЗатратыНезавПр\СумКон</v>
      </c>
      <c r="D61" s="96" t="s">
        <v>477</v>
      </c>
      <c r="E61" s="96" t="s">
        <v>14</v>
      </c>
      <c r="F61" s="96" t="s">
        <v>329</v>
      </c>
      <c r="G61" s="96" t="s">
        <v>28</v>
      </c>
      <c r="H61" s="74" t="s">
        <v>294</v>
      </c>
      <c r="I61" s="98" t="s">
        <v>480</v>
      </c>
      <c r="J61" s="74"/>
    </row>
    <row r="62" spans="2:10" ht="15">
      <c r="B62" s="102" t="s">
        <v>355</v>
      </c>
      <c r="C62" t="str">
        <f t="shared" si="0"/>
        <v>Баланс\Актив\ОбА\Запасы\ТоварыПерепрод\СумНач</v>
      </c>
      <c r="D62" s="96" t="s">
        <v>477</v>
      </c>
      <c r="E62" s="96" t="s">
        <v>14</v>
      </c>
      <c r="F62" s="96" t="s">
        <v>329</v>
      </c>
      <c r="G62" s="96" t="s">
        <v>28</v>
      </c>
      <c r="H62" s="74" t="s">
        <v>295</v>
      </c>
      <c r="I62" s="97" t="s">
        <v>479</v>
      </c>
      <c r="J62" s="74"/>
    </row>
    <row r="63" spans="2:10" ht="15">
      <c r="B63" s="102" t="s">
        <v>381</v>
      </c>
      <c r="C63" t="str">
        <f t="shared" si="0"/>
        <v>Баланс\Актив\ОбА\Запасы\ТоварыПерепрод\СумКон</v>
      </c>
      <c r="D63" s="96" t="s">
        <v>477</v>
      </c>
      <c r="E63" s="96" t="s">
        <v>14</v>
      </c>
      <c r="F63" s="96" t="s">
        <v>329</v>
      </c>
      <c r="G63" s="96" t="s">
        <v>28</v>
      </c>
      <c r="H63" s="74" t="s">
        <v>295</v>
      </c>
      <c r="I63" s="98" t="s">
        <v>480</v>
      </c>
      <c r="J63" s="74"/>
    </row>
    <row r="64" spans="2:10" ht="15">
      <c r="B64" s="102" t="s">
        <v>357</v>
      </c>
      <c r="C64" t="str">
        <f t="shared" si="0"/>
        <v>Баланс\Актив\ОбА\Запасы\ТоварыОтгруж\СумНач</v>
      </c>
      <c r="D64" s="96" t="s">
        <v>477</v>
      </c>
      <c r="E64" s="96" t="s">
        <v>14</v>
      </c>
      <c r="F64" s="96" t="s">
        <v>329</v>
      </c>
      <c r="G64" s="96" t="s">
        <v>28</v>
      </c>
      <c r="H64" s="74" t="s">
        <v>296</v>
      </c>
      <c r="I64" s="97" t="s">
        <v>479</v>
      </c>
      <c r="J64" s="74"/>
    </row>
    <row r="65" spans="2:10" ht="15">
      <c r="B65" s="102" t="s">
        <v>382</v>
      </c>
      <c r="C65" t="str">
        <f t="shared" si="0"/>
        <v>Баланс\Актив\ОбА\Запасы\ТоварыОтгруж\СумКон</v>
      </c>
      <c r="D65" s="96" t="s">
        <v>477</v>
      </c>
      <c r="E65" s="96" t="s">
        <v>14</v>
      </c>
      <c r="F65" s="96" t="s">
        <v>329</v>
      </c>
      <c r="G65" s="96" t="s">
        <v>28</v>
      </c>
      <c r="H65" s="74" t="s">
        <v>296</v>
      </c>
      <c r="I65" s="98" t="s">
        <v>480</v>
      </c>
      <c r="J65" s="74"/>
    </row>
    <row r="66" spans="2:10" ht="15">
      <c r="B66" s="102" t="s">
        <v>356</v>
      </c>
      <c r="C66" t="str">
        <f t="shared" si="0"/>
        <v>Баланс\Актив\ОбА\Запасы\РасходыБудущ\СумНач</v>
      </c>
      <c r="D66" s="96" t="s">
        <v>477</v>
      </c>
      <c r="E66" s="96" t="s">
        <v>14</v>
      </c>
      <c r="F66" s="96" t="s">
        <v>329</v>
      </c>
      <c r="G66" s="96" t="s">
        <v>28</v>
      </c>
      <c r="H66" s="74" t="s">
        <v>297</v>
      </c>
      <c r="I66" s="97" t="s">
        <v>479</v>
      </c>
      <c r="J66" s="74"/>
    </row>
    <row r="67" spans="2:10" ht="15">
      <c r="B67" s="102" t="s">
        <v>383</v>
      </c>
      <c r="C67" t="str">
        <f t="shared" si="0"/>
        <v>Баланс\Актив\ОбА\Запасы\РасходыБудущ\СумКон</v>
      </c>
      <c r="D67" s="96" t="s">
        <v>477</v>
      </c>
      <c r="E67" s="96" t="s">
        <v>14</v>
      </c>
      <c r="F67" s="96" t="s">
        <v>329</v>
      </c>
      <c r="G67" s="96" t="s">
        <v>28</v>
      </c>
      <c r="H67" s="74" t="s">
        <v>297</v>
      </c>
      <c r="I67" s="98" t="s">
        <v>480</v>
      </c>
      <c r="J67" s="74"/>
    </row>
    <row r="68" spans="2:10" ht="15">
      <c r="B68" s="102" t="s">
        <v>362</v>
      </c>
      <c r="C68" t="str">
        <f t="shared" si="0"/>
        <v>Баланс\Актив\ОбА\Запасы\ПрочЗапасыЗатр\СумНач</v>
      </c>
      <c r="D68" s="96" t="s">
        <v>477</v>
      </c>
      <c r="E68" s="96" t="s">
        <v>14</v>
      </c>
      <c r="F68" s="96" t="s">
        <v>329</v>
      </c>
      <c r="G68" s="96" t="s">
        <v>28</v>
      </c>
      <c r="H68" s="96" t="s">
        <v>298</v>
      </c>
      <c r="I68" s="96" t="s">
        <v>479</v>
      </c>
      <c r="J68" s="77"/>
    </row>
    <row r="69" spans="2:10" ht="15">
      <c r="B69" s="102" t="s">
        <v>244</v>
      </c>
      <c r="C69" t="str">
        <f t="shared" si="0"/>
        <v>Баланс\Актив\ОбА\Запасы\ПрочЗапасыЗатр\СумКон</v>
      </c>
      <c r="D69" s="96" t="s">
        <v>477</v>
      </c>
      <c r="E69" s="96" t="s">
        <v>14</v>
      </c>
      <c r="F69" s="96" t="s">
        <v>329</v>
      </c>
      <c r="G69" s="96" t="s">
        <v>28</v>
      </c>
      <c r="H69" s="96" t="s">
        <v>298</v>
      </c>
      <c r="I69" s="96" t="s">
        <v>480</v>
      </c>
      <c r="J69" s="77"/>
    </row>
    <row r="70" spans="2:10" ht="15">
      <c r="B70" s="102" t="s">
        <v>359</v>
      </c>
      <c r="C70" t="str">
        <f t="shared" si="0"/>
        <v>Баланс\Актив\ОбА\Запасы\ПрочЗапасыЗатр\!ВтчНаим\Наименование</v>
      </c>
      <c r="D70" s="96" t="s">
        <v>477</v>
      </c>
      <c r="E70" s="96" t="s">
        <v>14</v>
      </c>
      <c r="F70" s="96" t="s">
        <v>329</v>
      </c>
      <c r="G70" s="96" t="s">
        <v>28</v>
      </c>
      <c r="H70" s="96" t="s">
        <v>298</v>
      </c>
      <c r="I70" s="75" t="s">
        <v>487</v>
      </c>
      <c r="J70" s="96" t="s">
        <v>481</v>
      </c>
    </row>
    <row r="71" spans="2:10" ht="15">
      <c r="B71" s="102" t="s">
        <v>384</v>
      </c>
      <c r="C71" t="str">
        <f t="shared" si="0"/>
        <v>Баланс\Актив\ОбА\Запасы\ПрочЗапасыЗатр\!ВтчНаим\СумНач</v>
      </c>
      <c r="D71" s="96" t="s">
        <v>477</v>
      </c>
      <c r="E71" s="96" t="s">
        <v>14</v>
      </c>
      <c r="F71" s="96" t="s">
        <v>329</v>
      </c>
      <c r="G71" s="96" t="s">
        <v>28</v>
      </c>
      <c r="H71" s="96" t="s">
        <v>298</v>
      </c>
      <c r="I71" s="75" t="s">
        <v>487</v>
      </c>
      <c r="J71" s="96" t="s">
        <v>479</v>
      </c>
    </row>
    <row r="72" spans="2:10" ht="15">
      <c r="B72" s="102" t="s">
        <v>358</v>
      </c>
      <c r="C72" t="str">
        <f t="shared" si="0"/>
        <v>Баланс\Актив\ОбА\Запасы\ПрочЗапасыЗатр\!ВтчНаим\СумКон</v>
      </c>
      <c r="D72" s="96" t="s">
        <v>477</v>
      </c>
      <c r="E72" s="96" t="s">
        <v>14</v>
      </c>
      <c r="F72" s="96" t="s">
        <v>329</v>
      </c>
      <c r="G72" s="96" t="s">
        <v>28</v>
      </c>
      <c r="H72" s="96" t="s">
        <v>298</v>
      </c>
      <c r="I72" s="80" t="s">
        <v>487</v>
      </c>
      <c r="J72" s="98" t="s">
        <v>480</v>
      </c>
    </row>
    <row r="73" spans="2:10" ht="15">
      <c r="B73" s="102" t="s">
        <v>245</v>
      </c>
      <c r="C73" t="str">
        <f t="shared" si="0"/>
        <v>Баланс\Актив\ОбА\НДСПриобрЦен\СумНач</v>
      </c>
      <c r="D73" s="96" t="s">
        <v>477</v>
      </c>
      <c r="E73" s="96" t="s">
        <v>14</v>
      </c>
      <c r="F73" s="96" t="s">
        <v>329</v>
      </c>
      <c r="G73" s="96" t="s">
        <v>299</v>
      </c>
      <c r="H73" s="97" t="s">
        <v>479</v>
      </c>
      <c r="J73" s="74"/>
    </row>
    <row r="74" spans="2:10" ht="15">
      <c r="B74" s="102" t="s">
        <v>385</v>
      </c>
      <c r="C74" t="str">
        <f t="shared" si="0"/>
        <v>Баланс\Актив\ОбА\НДСПриобрЦен\СумКон</v>
      </c>
      <c r="D74" s="96" t="s">
        <v>477</v>
      </c>
      <c r="E74" s="96" t="s">
        <v>14</v>
      </c>
      <c r="F74" s="96" t="s">
        <v>329</v>
      </c>
      <c r="G74" s="96" t="s">
        <v>299</v>
      </c>
      <c r="H74" s="98" t="s">
        <v>480</v>
      </c>
      <c r="J74" s="74"/>
    </row>
    <row r="75" spans="2:10" ht="15">
      <c r="B75" s="102" t="s">
        <v>363</v>
      </c>
      <c r="C75" t="str">
        <f t="shared" si="0"/>
        <v>Баланс\Актив\ОбА\ДебЗад12\СумНач</v>
      </c>
      <c r="D75" s="96" t="s">
        <v>477</v>
      </c>
      <c r="E75" s="96" t="s">
        <v>14</v>
      </c>
      <c r="F75" s="96" t="s">
        <v>329</v>
      </c>
      <c r="G75" s="96" t="s">
        <v>327</v>
      </c>
      <c r="H75" s="97" t="s">
        <v>479</v>
      </c>
      <c r="J75" s="74"/>
    </row>
    <row r="76" spans="2:10" ht="15">
      <c r="B76" s="102" t="s">
        <v>386</v>
      </c>
      <c r="C76" t="str">
        <f t="shared" si="0"/>
        <v>Баланс\Актив\ОбА\ДебЗад12\СумКон</v>
      </c>
      <c r="D76" s="96" t="s">
        <v>477</v>
      </c>
      <c r="E76" s="96" t="s">
        <v>14</v>
      </c>
      <c r="F76" s="96" t="s">
        <v>329</v>
      </c>
      <c r="G76" s="96" t="s">
        <v>327</v>
      </c>
      <c r="H76" s="98" t="s">
        <v>480</v>
      </c>
      <c r="J76" s="74"/>
    </row>
    <row r="77" spans="2:10" ht="15">
      <c r="B77" s="102" t="s">
        <v>364</v>
      </c>
      <c r="C77" t="str">
        <f t="shared" si="0"/>
        <v>Баланс\Актив\ОбА\ДебЗад12\ДебЗад12ПокЗак\СумНач</v>
      </c>
      <c r="D77" s="96" t="s">
        <v>477</v>
      </c>
      <c r="E77" s="96" t="s">
        <v>14</v>
      </c>
      <c r="F77" s="96" t="s">
        <v>329</v>
      </c>
      <c r="G77" s="96" t="s">
        <v>327</v>
      </c>
      <c r="H77" s="96" t="s">
        <v>300</v>
      </c>
      <c r="I77" s="97" t="s">
        <v>479</v>
      </c>
      <c r="J77" s="74"/>
    </row>
    <row r="78" spans="2:10" ht="15">
      <c r="B78" s="102" t="s">
        <v>387</v>
      </c>
      <c r="C78" t="str">
        <f t="shared" si="0"/>
        <v>Баланс\Актив\ОбА\ДебЗад12\ДебЗад12ПокЗак\СумКон</v>
      </c>
      <c r="D78" s="96" t="s">
        <v>477</v>
      </c>
      <c r="E78" s="96" t="s">
        <v>14</v>
      </c>
      <c r="F78" s="96" t="s">
        <v>329</v>
      </c>
      <c r="G78" s="96" t="s">
        <v>327</v>
      </c>
      <c r="H78" s="96" t="s">
        <v>300</v>
      </c>
      <c r="I78" s="98" t="s">
        <v>480</v>
      </c>
      <c r="J78" s="74"/>
    </row>
    <row r="79" spans="2:10" ht="15">
      <c r="B79" s="102" t="s">
        <v>365</v>
      </c>
      <c r="C79" t="str">
        <f t="shared" si="0"/>
        <v>Баланс\Актив\ОбА\ДебЗадТек\СумНач</v>
      </c>
      <c r="D79" s="96" t="s">
        <v>477</v>
      </c>
      <c r="E79" s="96" t="s">
        <v>14</v>
      </c>
      <c r="F79" s="96" t="s">
        <v>329</v>
      </c>
      <c r="G79" s="96" t="s">
        <v>328</v>
      </c>
      <c r="H79" s="97" t="s">
        <v>479</v>
      </c>
      <c r="J79" s="74"/>
    </row>
    <row r="80" spans="2:10" ht="15">
      <c r="B80" s="102" t="s">
        <v>388</v>
      </c>
      <c r="C80" t="str">
        <f t="shared" si="0"/>
        <v>Баланс\Актив\ОбА\ДебЗадТек\СумКон</v>
      </c>
      <c r="D80" s="96" t="s">
        <v>477</v>
      </c>
      <c r="E80" s="96" t="s">
        <v>14</v>
      </c>
      <c r="F80" s="96" t="s">
        <v>329</v>
      </c>
      <c r="G80" s="96" t="s">
        <v>328</v>
      </c>
      <c r="H80" s="98" t="s">
        <v>480</v>
      </c>
      <c r="J80" s="74"/>
    </row>
    <row r="81" spans="2:10" ht="15">
      <c r="B81" s="102" t="s">
        <v>366</v>
      </c>
      <c r="C81" t="str">
        <f t="shared" si="0"/>
        <v>Баланс\Актив\ОбА\ДебЗадТек\ДебЗадТекПокЗак\СумНач</v>
      </c>
      <c r="D81" s="96" t="s">
        <v>477</v>
      </c>
      <c r="E81" s="96" t="s">
        <v>14</v>
      </c>
      <c r="F81" s="96" t="s">
        <v>329</v>
      </c>
      <c r="G81" s="96" t="s">
        <v>328</v>
      </c>
      <c r="H81" s="96" t="s">
        <v>301</v>
      </c>
      <c r="I81" s="97" t="s">
        <v>479</v>
      </c>
      <c r="J81" s="74"/>
    </row>
    <row r="82" spans="2:10" ht="15">
      <c r="B82" s="102" t="s">
        <v>389</v>
      </c>
      <c r="C82" t="str">
        <f t="shared" si="0"/>
        <v>Баланс\Актив\ОбА\ДебЗадТек\ДебЗадТекПокЗак\СумКон</v>
      </c>
      <c r="D82" s="96" t="s">
        <v>477</v>
      </c>
      <c r="E82" s="96" t="s">
        <v>14</v>
      </c>
      <c r="F82" s="96" t="s">
        <v>329</v>
      </c>
      <c r="G82" s="96" t="s">
        <v>328</v>
      </c>
      <c r="H82" s="98" t="s">
        <v>301</v>
      </c>
      <c r="I82" s="98" t="s">
        <v>480</v>
      </c>
      <c r="J82" s="74"/>
    </row>
    <row r="83" spans="2:10" ht="15">
      <c r="B83" s="102" t="s">
        <v>367</v>
      </c>
      <c r="C83" t="str">
        <f t="shared" si="0"/>
        <v>Баланс\Актив\ОбА\КратФинанВлож\СумНач</v>
      </c>
      <c r="D83" s="96" t="s">
        <v>477</v>
      </c>
      <c r="E83" s="96" t="s">
        <v>14</v>
      </c>
      <c r="F83" s="96" t="s">
        <v>329</v>
      </c>
      <c r="G83" s="96" t="s">
        <v>302</v>
      </c>
      <c r="H83" s="97" t="s">
        <v>479</v>
      </c>
      <c r="J83" s="77"/>
    </row>
    <row r="84" spans="2:10" ht="15">
      <c r="B84" s="102" t="s">
        <v>390</v>
      </c>
      <c r="C84" t="str">
        <f t="shared" si="0"/>
        <v>Баланс\Актив\ОбА\КратФинанВлож\СумКон</v>
      </c>
      <c r="D84" s="96" t="s">
        <v>477</v>
      </c>
      <c r="E84" s="96" t="s">
        <v>14</v>
      </c>
      <c r="F84" s="96" t="s">
        <v>329</v>
      </c>
      <c r="G84" s="96" t="s">
        <v>302</v>
      </c>
      <c r="H84" s="98" t="s">
        <v>480</v>
      </c>
      <c r="J84" s="77"/>
    </row>
    <row r="85" spans="2:10" ht="15">
      <c r="B85" s="102" t="s">
        <v>368</v>
      </c>
      <c r="C85" t="str">
        <f t="shared" si="0"/>
        <v>Баланс\Актив\ОбА\ДенежнСр\СумНач</v>
      </c>
      <c r="D85" s="96" t="s">
        <v>477</v>
      </c>
      <c r="E85" s="96" t="s">
        <v>14</v>
      </c>
      <c r="F85" s="96" t="s">
        <v>329</v>
      </c>
      <c r="G85" s="96" t="s">
        <v>303</v>
      </c>
      <c r="H85" s="97" t="s">
        <v>479</v>
      </c>
      <c r="J85" s="77"/>
    </row>
    <row r="86" spans="2:10" ht="15">
      <c r="B86" s="102" t="s">
        <v>391</v>
      </c>
      <c r="C86" t="str">
        <f t="shared" si="0"/>
        <v>Баланс\Актив\ОбА\ДенежнСр\СумКон</v>
      </c>
      <c r="D86" s="96" t="s">
        <v>477</v>
      </c>
      <c r="E86" s="96" t="s">
        <v>14</v>
      </c>
      <c r="F86" s="96" t="s">
        <v>329</v>
      </c>
      <c r="G86" s="96" t="s">
        <v>303</v>
      </c>
      <c r="H86" s="98" t="s">
        <v>480</v>
      </c>
      <c r="J86" s="77"/>
    </row>
    <row r="87" spans="2:10" ht="15">
      <c r="B87" s="102" t="s">
        <v>369</v>
      </c>
      <c r="C87" t="str">
        <f t="shared" si="0"/>
        <v>Баланс\Актив\ОбА\ПрочОбА\СумНач</v>
      </c>
      <c r="D87" s="96" t="s">
        <v>477</v>
      </c>
      <c r="E87" s="96" t="s">
        <v>14</v>
      </c>
      <c r="F87" s="96" t="s">
        <v>329</v>
      </c>
      <c r="G87" s="96" t="s">
        <v>304</v>
      </c>
      <c r="H87" s="97" t="s">
        <v>479</v>
      </c>
      <c r="J87" s="77"/>
    </row>
    <row r="88" spans="2:10" ht="15">
      <c r="B88" s="102" t="s">
        <v>246</v>
      </c>
      <c r="C88" t="str">
        <f t="shared" si="0"/>
        <v>Баланс\Актив\ОбА\ПрочОбА\СумКон</v>
      </c>
      <c r="D88" s="96" t="s">
        <v>477</v>
      </c>
      <c r="E88" s="96" t="s">
        <v>14</v>
      </c>
      <c r="F88" s="96" t="s">
        <v>329</v>
      </c>
      <c r="G88" s="96" t="s">
        <v>304</v>
      </c>
      <c r="H88" s="98" t="s">
        <v>480</v>
      </c>
      <c r="J88" s="77"/>
    </row>
    <row r="89" spans="2:10" ht="15">
      <c r="B89" s="102" t="s">
        <v>270</v>
      </c>
      <c r="C89" t="str">
        <f t="shared" si="0"/>
        <v>Баланс\Актив\ОбА\ПрочОбА\!ВтчНаим\Наименование</v>
      </c>
      <c r="D89" s="96" t="s">
        <v>477</v>
      </c>
      <c r="E89" s="96" t="s">
        <v>14</v>
      </c>
      <c r="F89" s="96" t="s">
        <v>329</v>
      </c>
      <c r="G89" s="96" t="s">
        <v>304</v>
      </c>
      <c r="H89" s="75" t="s">
        <v>487</v>
      </c>
      <c r="I89" s="96" t="s">
        <v>481</v>
      </c>
      <c r="J89" s="77"/>
    </row>
    <row r="90" spans="2:10" ht="15">
      <c r="B90" s="102" t="s">
        <v>392</v>
      </c>
      <c r="C90" t="str">
        <f t="shared" si="0"/>
        <v>Баланс\Актив\ОбА\ПрочОбА\!ВтчНаим\СумНач</v>
      </c>
      <c r="D90" s="96" t="s">
        <v>477</v>
      </c>
      <c r="E90" s="96" t="s">
        <v>14</v>
      </c>
      <c r="F90" s="96" t="s">
        <v>329</v>
      </c>
      <c r="G90" s="96" t="s">
        <v>304</v>
      </c>
      <c r="H90" s="75" t="s">
        <v>487</v>
      </c>
      <c r="I90" s="96" t="s">
        <v>479</v>
      </c>
      <c r="J90" s="77"/>
    </row>
    <row r="91" spans="2:10" ht="15">
      <c r="B91" s="102" t="s">
        <v>278</v>
      </c>
      <c r="C91" t="str">
        <f t="shared" si="0"/>
        <v>Баланс\Актив\ОбА\ПрочОбА\!ВтчНаим\СумКон</v>
      </c>
      <c r="D91" s="96" t="s">
        <v>477</v>
      </c>
      <c r="E91" s="96" t="s">
        <v>14</v>
      </c>
      <c r="F91" s="96" t="s">
        <v>329</v>
      </c>
      <c r="G91" s="96" t="s">
        <v>304</v>
      </c>
      <c r="H91" s="75" t="s">
        <v>487</v>
      </c>
      <c r="I91" s="98" t="s">
        <v>480</v>
      </c>
      <c r="J91" s="77"/>
    </row>
    <row r="92" spans="2:10" ht="15">
      <c r="B92" s="102" t="s">
        <v>247</v>
      </c>
      <c r="C92" t="str">
        <f t="shared" si="0"/>
        <v>Баланс\Актив\ОбА\СумНач</v>
      </c>
      <c r="D92" s="96" t="s">
        <v>477</v>
      </c>
      <c r="E92" s="96" t="s">
        <v>14</v>
      </c>
      <c r="F92" s="96" t="s">
        <v>329</v>
      </c>
      <c r="G92" s="97" t="s">
        <v>479</v>
      </c>
      <c r="J92" s="77"/>
    </row>
    <row r="93" spans="2:10" ht="15">
      <c r="B93" s="102" t="s">
        <v>393</v>
      </c>
      <c r="C93" t="str">
        <f t="shared" si="0"/>
        <v>Баланс\Актив\ОбА\СумКон</v>
      </c>
      <c r="D93" s="96" t="s">
        <v>477</v>
      </c>
      <c r="E93" s="96" t="s">
        <v>14</v>
      </c>
      <c r="F93" s="96" t="s">
        <v>329</v>
      </c>
      <c r="G93" s="98" t="s">
        <v>480</v>
      </c>
      <c r="J93" s="77"/>
    </row>
    <row r="94" spans="2:10" ht="15">
      <c r="B94" s="102" t="s">
        <v>370</v>
      </c>
      <c r="C94" t="str">
        <f t="shared" si="0"/>
        <v>Баланс\Актив\СумНач</v>
      </c>
      <c r="D94" s="96" t="s">
        <v>477</v>
      </c>
      <c r="E94" s="96" t="s">
        <v>14</v>
      </c>
      <c r="F94" s="97" t="s">
        <v>479</v>
      </c>
      <c r="J94" s="77"/>
    </row>
    <row r="95" spans="2:10" ht="15">
      <c r="B95" s="104" t="s">
        <v>394</v>
      </c>
      <c r="C95" t="str">
        <f t="shared" si="0"/>
        <v>Баланс\Актив\СумКон</v>
      </c>
      <c r="D95" s="96" t="s">
        <v>477</v>
      </c>
      <c r="E95" s="96" t="s">
        <v>14</v>
      </c>
      <c r="F95" s="98" t="s">
        <v>480</v>
      </c>
      <c r="J95" s="77"/>
    </row>
    <row r="96" spans="2:8" ht="15">
      <c r="B96" s="103" t="s">
        <v>395</v>
      </c>
      <c r="C96" t="str">
        <f t="shared" si="0"/>
        <v>Баланс\Пассив\КапРез\УставКапитал\СумНач</v>
      </c>
      <c r="D96" s="97" t="s">
        <v>477</v>
      </c>
      <c r="E96" s="97" t="s">
        <v>41</v>
      </c>
      <c r="F96" s="97" t="s">
        <v>332</v>
      </c>
      <c r="G96" s="70" t="s">
        <v>305</v>
      </c>
      <c r="H96" s="97" t="s">
        <v>479</v>
      </c>
    </row>
    <row r="97" spans="2:8" ht="15">
      <c r="B97" s="103" t="s">
        <v>421</v>
      </c>
      <c r="C97" t="str">
        <f t="shared" si="0"/>
        <v>Баланс\Пассив\КапРез\УставКапитал\СумКон</v>
      </c>
      <c r="D97" s="96" t="s">
        <v>477</v>
      </c>
      <c r="E97" s="96" t="s">
        <v>41</v>
      </c>
      <c r="F97" s="96" t="s">
        <v>332</v>
      </c>
      <c r="G97" s="74" t="s">
        <v>305</v>
      </c>
      <c r="H97" s="98" t="s">
        <v>480</v>
      </c>
    </row>
    <row r="98" spans="2:8" ht="15">
      <c r="B98" s="103" t="s">
        <v>396</v>
      </c>
      <c r="C98" t="str">
        <f t="shared" si="0"/>
        <v>Баланс\Пассив\КапРез\СобствАкции\СумНач</v>
      </c>
      <c r="D98" s="96" t="s">
        <v>477</v>
      </c>
      <c r="E98" s="96" t="s">
        <v>41</v>
      </c>
      <c r="F98" s="96" t="s">
        <v>332</v>
      </c>
      <c r="G98" s="74" t="s">
        <v>306</v>
      </c>
      <c r="H98" s="97" t="s">
        <v>479</v>
      </c>
    </row>
    <row r="99" spans="2:8" ht="15">
      <c r="B99" s="103" t="s">
        <v>422</v>
      </c>
      <c r="C99" t="str">
        <f aca="true" t="shared" si="1" ref="C99:C162">CONCATENATE(D99,"\",E99)&amp;IF(LEN(F99)&gt;0,"\"&amp;F99,"")&amp;IF(LEN(G99)&gt;0,"\"&amp;G99,"")&amp;IF(LEN(H99)&gt;0,"\"&amp;H99,"")&amp;IF(LEN(I99)&gt;0,"\"&amp;I99,"")&amp;IF(LEN(J99)&gt;0,"\"&amp;J99,"")</f>
        <v>Баланс\Пассив\КапРез\СобствАкции\СумКон</v>
      </c>
      <c r="D99" s="96" t="s">
        <v>477</v>
      </c>
      <c r="E99" s="96" t="s">
        <v>41</v>
      </c>
      <c r="F99" s="96" t="s">
        <v>332</v>
      </c>
      <c r="G99" s="74" t="s">
        <v>306</v>
      </c>
      <c r="H99" s="98" t="s">
        <v>480</v>
      </c>
    </row>
    <row r="100" spans="2:8" ht="15">
      <c r="B100" s="102" t="s">
        <v>397</v>
      </c>
      <c r="C100" t="str">
        <f t="shared" si="1"/>
        <v>Баланс\Пассив\КапРез\ДобКапитал\СумНач</v>
      </c>
      <c r="D100" s="96" t="s">
        <v>477</v>
      </c>
      <c r="E100" s="96" t="s">
        <v>41</v>
      </c>
      <c r="F100" s="96" t="s">
        <v>332</v>
      </c>
      <c r="G100" s="77" t="s">
        <v>330</v>
      </c>
      <c r="H100" s="97" t="s">
        <v>479</v>
      </c>
    </row>
    <row r="101" spans="2:8" ht="15">
      <c r="B101" s="102" t="s">
        <v>423</v>
      </c>
      <c r="C101" t="str">
        <f t="shared" si="1"/>
        <v>Баланс\Пассив\КапРез\ДобКапитал\СумКон</v>
      </c>
      <c r="D101" s="96" t="s">
        <v>477</v>
      </c>
      <c r="E101" s="96" t="s">
        <v>41</v>
      </c>
      <c r="F101" s="96" t="s">
        <v>332</v>
      </c>
      <c r="G101" s="77" t="s">
        <v>330</v>
      </c>
      <c r="H101" s="98" t="s">
        <v>480</v>
      </c>
    </row>
    <row r="102" spans="2:9" ht="15">
      <c r="B102" s="103" t="s">
        <v>398</v>
      </c>
      <c r="C102" t="str">
        <f t="shared" si="1"/>
        <v>Баланс\Пассив\КапРез\ДобКапитал\ФондИмущ\СумНач</v>
      </c>
      <c r="D102" s="96" t="s">
        <v>477</v>
      </c>
      <c r="E102" s="96" t="s">
        <v>41</v>
      </c>
      <c r="F102" s="96" t="s">
        <v>332</v>
      </c>
      <c r="G102" s="77" t="s">
        <v>330</v>
      </c>
      <c r="H102" s="96" t="s">
        <v>307</v>
      </c>
      <c r="I102" s="97" t="s">
        <v>479</v>
      </c>
    </row>
    <row r="103" spans="2:9" ht="15">
      <c r="B103" s="103" t="s">
        <v>424</v>
      </c>
      <c r="C103" t="str">
        <f t="shared" si="1"/>
        <v>Баланс\Пассив\КапРез\ДобКапитал\ФондИмущ\СумКон</v>
      </c>
      <c r="D103" s="96" t="s">
        <v>477</v>
      </c>
      <c r="E103" s="96" t="s">
        <v>41</v>
      </c>
      <c r="F103" s="96" t="s">
        <v>332</v>
      </c>
      <c r="G103" s="77" t="s">
        <v>330</v>
      </c>
      <c r="H103" s="98" t="s">
        <v>307</v>
      </c>
      <c r="I103" s="98" t="s">
        <v>480</v>
      </c>
    </row>
    <row r="104" spans="2:9" ht="15">
      <c r="B104" s="102" t="s">
        <v>399</v>
      </c>
      <c r="C104" t="str">
        <f t="shared" si="1"/>
        <v>Баланс\Пассив\КапРез\РезКапитал\СумНач</v>
      </c>
      <c r="D104" s="96" t="s">
        <v>477</v>
      </c>
      <c r="E104" s="96" t="s">
        <v>41</v>
      </c>
      <c r="F104" s="96" t="s">
        <v>332</v>
      </c>
      <c r="G104" s="77" t="s">
        <v>331</v>
      </c>
      <c r="H104" s="97" t="s">
        <v>479</v>
      </c>
      <c r="I104" s="97"/>
    </row>
    <row r="105" spans="2:9" ht="15">
      <c r="B105" s="102" t="s">
        <v>425</v>
      </c>
      <c r="C105" t="str">
        <f t="shared" si="1"/>
        <v>Баланс\Пассив\КапРез\РезКапитал\СумКон</v>
      </c>
      <c r="D105" s="96" t="s">
        <v>477</v>
      </c>
      <c r="E105" s="96" t="s">
        <v>41</v>
      </c>
      <c r="F105" s="96" t="s">
        <v>332</v>
      </c>
      <c r="G105" s="77" t="s">
        <v>331</v>
      </c>
      <c r="H105" s="98" t="s">
        <v>480</v>
      </c>
      <c r="I105" s="98"/>
    </row>
    <row r="106" spans="2:10" ht="15">
      <c r="B106" s="102" t="s">
        <v>400</v>
      </c>
      <c r="C106" t="str">
        <f t="shared" si="1"/>
        <v>Баланс\Пассив\КапРез\РезКапитал\РезЗакон\СумНач</v>
      </c>
      <c r="D106" s="96" t="s">
        <v>477</v>
      </c>
      <c r="E106" s="96" t="s">
        <v>41</v>
      </c>
      <c r="F106" s="96" t="s">
        <v>332</v>
      </c>
      <c r="G106" s="77" t="s">
        <v>331</v>
      </c>
      <c r="H106" s="96" t="s">
        <v>308</v>
      </c>
      <c r="I106" s="97" t="s">
        <v>479</v>
      </c>
      <c r="J106" s="74"/>
    </row>
    <row r="107" spans="2:10" ht="15">
      <c r="B107" s="102" t="s">
        <v>426</v>
      </c>
      <c r="C107" t="str">
        <f t="shared" si="1"/>
        <v>Баланс\Пассив\КапРез\РезКапитал\РезЗакон\СумКон</v>
      </c>
      <c r="D107" s="96" t="s">
        <v>477</v>
      </c>
      <c r="E107" s="96" t="s">
        <v>41</v>
      </c>
      <c r="F107" s="96" t="s">
        <v>332</v>
      </c>
      <c r="G107" s="77" t="s">
        <v>331</v>
      </c>
      <c r="H107" s="96" t="s">
        <v>308</v>
      </c>
      <c r="I107" s="98" t="s">
        <v>480</v>
      </c>
      <c r="J107" s="74"/>
    </row>
    <row r="108" spans="2:10" ht="15">
      <c r="B108" s="102" t="s">
        <v>401</v>
      </c>
      <c r="C108" t="str">
        <f t="shared" si="1"/>
        <v>Баланс\Пассив\КапРез\РезКапитал\РезУчред\СумНач</v>
      </c>
      <c r="D108" s="96" t="s">
        <v>477</v>
      </c>
      <c r="E108" s="96" t="s">
        <v>41</v>
      </c>
      <c r="F108" s="96" t="s">
        <v>332</v>
      </c>
      <c r="G108" s="77" t="s">
        <v>331</v>
      </c>
      <c r="H108" s="96" t="s">
        <v>309</v>
      </c>
      <c r="I108" s="97" t="s">
        <v>479</v>
      </c>
      <c r="J108" s="74"/>
    </row>
    <row r="109" spans="2:10" ht="15">
      <c r="B109" s="102" t="s">
        <v>427</v>
      </c>
      <c r="C109" t="str">
        <f t="shared" si="1"/>
        <v>Баланс\Пассив\КапРез\РезКапитал\РезУчред\СумКон</v>
      </c>
      <c r="D109" s="96" t="s">
        <v>477</v>
      </c>
      <c r="E109" s="96" t="s">
        <v>41</v>
      </c>
      <c r="F109" s="96" t="s">
        <v>332</v>
      </c>
      <c r="G109" s="77" t="s">
        <v>331</v>
      </c>
      <c r="H109" s="96" t="s">
        <v>309</v>
      </c>
      <c r="I109" s="98" t="s">
        <v>480</v>
      </c>
      <c r="J109" s="74"/>
    </row>
    <row r="110" spans="2:10" ht="15">
      <c r="B110" s="102" t="s">
        <v>402</v>
      </c>
      <c r="C110" t="str">
        <f t="shared" si="1"/>
        <v>Баланс\Пассив\КапРез\РезКапитал\ПрочРез\СумНач</v>
      </c>
      <c r="D110" s="96" t="s">
        <v>477</v>
      </c>
      <c r="E110" s="96" t="s">
        <v>41</v>
      </c>
      <c r="F110" s="96" t="s">
        <v>332</v>
      </c>
      <c r="G110" s="77" t="s">
        <v>331</v>
      </c>
      <c r="H110" s="96" t="s">
        <v>310</v>
      </c>
      <c r="I110" s="97" t="s">
        <v>479</v>
      </c>
      <c r="J110" s="77"/>
    </row>
    <row r="111" spans="2:10" ht="15">
      <c r="B111" s="102" t="s">
        <v>268</v>
      </c>
      <c r="C111" t="str">
        <f t="shared" si="1"/>
        <v>Баланс\Пассив\КапРез\РезКапитал\ПрочРез\СумКон</v>
      </c>
      <c r="D111" s="96" t="s">
        <v>477</v>
      </c>
      <c r="E111" s="96" t="s">
        <v>41</v>
      </c>
      <c r="F111" s="96" t="s">
        <v>332</v>
      </c>
      <c r="G111" s="77" t="s">
        <v>331</v>
      </c>
      <c r="H111" s="96" t="s">
        <v>310</v>
      </c>
      <c r="I111" s="98" t="s">
        <v>480</v>
      </c>
      <c r="J111" s="77"/>
    </row>
    <row r="112" spans="2:10" ht="15">
      <c r="B112" s="102" t="s">
        <v>269</v>
      </c>
      <c r="C112" t="str">
        <f t="shared" si="1"/>
        <v>Баланс\Пассив\КапРез\РезКапитал\ПрочРез\!ВтчНаим\Наименование</v>
      </c>
      <c r="D112" s="96" t="s">
        <v>477</v>
      </c>
      <c r="E112" s="96" t="s">
        <v>41</v>
      </c>
      <c r="F112" s="96" t="s">
        <v>332</v>
      </c>
      <c r="G112" s="77" t="s">
        <v>331</v>
      </c>
      <c r="H112" s="96" t="s">
        <v>310</v>
      </c>
      <c r="I112" s="75" t="s">
        <v>487</v>
      </c>
      <c r="J112" s="96" t="s">
        <v>481</v>
      </c>
    </row>
    <row r="113" spans="2:10" ht="15">
      <c r="B113" s="103" t="s">
        <v>403</v>
      </c>
      <c r="C113" t="str">
        <f t="shared" si="1"/>
        <v>Баланс\Пассив\КапРез\РезКапитал\ПрочРез\!ВтчНаим\СумНач</v>
      </c>
      <c r="D113" s="96" t="s">
        <v>477</v>
      </c>
      <c r="E113" s="96" t="s">
        <v>41</v>
      </c>
      <c r="F113" s="96" t="s">
        <v>332</v>
      </c>
      <c r="G113" s="77" t="s">
        <v>331</v>
      </c>
      <c r="H113" s="96" t="s">
        <v>310</v>
      </c>
      <c r="I113" s="75" t="s">
        <v>487</v>
      </c>
      <c r="J113" s="96" t="s">
        <v>479</v>
      </c>
    </row>
    <row r="114" spans="2:10" ht="15">
      <c r="B114" s="103" t="s">
        <v>279</v>
      </c>
      <c r="C114" t="str">
        <f t="shared" si="1"/>
        <v>Баланс\Пассив\КапРез\РезКапитал\ПрочРез\!ВтчНаим\СумКон</v>
      </c>
      <c r="D114" s="96" t="s">
        <v>477</v>
      </c>
      <c r="E114" s="96" t="s">
        <v>41</v>
      </c>
      <c r="F114" s="96" t="s">
        <v>332</v>
      </c>
      <c r="G114" s="78" t="s">
        <v>331</v>
      </c>
      <c r="H114" s="98" t="s">
        <v>310</v>
      </c>
      <c r="I114" s="75" t="s">
        <v>487</v>
      </c>
      <c r="J114" s="98" t="s">
        <v>480</v>
      </c>
    </row>
    <row r="115" spans="2:11" ht="15">
      <c r="B115" s="103" t="s">
        <v>248</v>
      </c>
      <c r="C115" t="str">
        <f t="shared" si="1"/>
        <v>Баланс\Пассив\КапРез\НераспПриб\СумНач</v>
      </c>
      <c r="D115" s="96" t="s">
        <v>477</v>
      </c>
      <c r="E115" s="96" t="s">
        <v>41</v>
      </c>
      <c r="F115" s="96" t="s">
        <v>332</v>
      </c>
      <c r="G115" s="96" t="s">
        <v>311</v>
      </c>
      <c r="H115" s="97" t="s">
        <v>479</v>
      </c>
      <c r="K115" s="77"/>
    </row>
    <row r="116" spans="2:11" ht="15">
      <c r="B116" s="103" t="s">
        <v>271</v>
      </c>
      <c r="C116" t="str">
        <f t="shared" si="1"/>
        <v>Баланс\Пассив\КапРез\НераспПриб\СумКон</v>
      </c>
      <c r="D116" s="96" t="s">
        <v>477</v>
      </c>
      <c r="E116" s="96" t="s">
        <v>41</v>
      </c>
      <c r="F116" s="96" t="s">
        <v>332</v>
      </c>
      <c r="G116" s="96" t="s">
        <v>311</v>
      </c>
      <c r="H116" s="98" t="s">
        <v>480</v>
      </c>
      <c r="K116" s="77"/>
    </row>
    <row r="117" spans="2:11" ht="15">
      <c r="B117" s="103" t="s">
        <v>280</v>
      </c>
      <c r="C117" t="str">
        <f t="shared" si="1"/>
        <v>Баланс\Пассив\КапРез\ЦелФин\СумНач</v>
      </c>
      <c r="D117" s="96" t="s">
        <v>477</v>
      </c>
      <c r="E117" s="96" t="s">
        <v>41</v>
      </c>
      <c r="F117" s="96" t="s">
        <v>332</v>
      </c>
      <c r="G117" s="96" t="s">
        <v>312</v>
      </c>
      <c r="H117" s="97" t="s">
        <v>479</v>
      </c>
      <c r="K117" s="77"/>
    </row>
    <row r="118" spans="2:11" ht="15">
      <c r="B118" s="103" t="s">
        <v>272</v>
      </c>
      <c r="C118" t="str">
        <f t="shared" si="1"/>
        <v>Баланс\Пассив\КапРез\ЦелФин\СумКон</v>
      </c>
      <c r="D118" s="96" t="s">
        <v>477</v>
      </c>
      <c r="E118" s="96" t="s">
        <v>41</v>
      </c>
      <c r="F118" s="99" t="s">
        <v>332</v>
      </c>
      <c r="G118" s="99" t="s">
        <v>312</v>
      </c>
      <c r="H118" s="99" t="s">
        <v>480</v>
      </c>
      <c r="K118" s="77"/>
    </row>
    <row r="119" spans="2:11" ht="15">
      <c r="B119" s="103" t="s">
        <v>273</v>
      </c>
      <c r="C119" t="str">
        <f t="shared" si="1"/>
        <v>Баланс\Пассив\КапРез\СумНач</v>
      </c>
      <c r="D119" s="96" t="s">
        <v>477</v>
      </c>
      <c r="E119" s="96" t="s">
        <v>41</v>
      </c>
      <c r="F119" s="96" t="s">
        <v>332</v>
      </c>
      <c r="G119" s="97" t="s">
        <v>479</v>
      </c>
      <c r="K119" s="77"/>
    </row>
    <row r="120" spans="2:11" ht="15">
      <c r="B120" s="103" t="s">
        <v>428</v>
      </c>
      <c r="C120" t="str">
        <f t="shared" si="1"/>
        <v>Баланс\Пассив\КапРез\СумКон</v>
      </c>
      <c r="D120" s="96" t="s">
        <v>477</v>
      </c>
      <c r="E120" s="96" t="s">
        <v>41</v>
      </c>
      <c r="F120" s="98" t="s">
        <v>332</v>
      </c>
      <c r="G120" s="98" t="s">
        <v>480</v>
      </c>
      <c r="K120" s="77"/>
    </row>
    <row r="121" spans="2:11" ht="15">
      <c r="B121" s="102" t="s">
        <v>404</v>
      </c>
      <c r="C121" t="str">
        <f t="shared" si="1"/>
        <v>Баланс\Пассив\ДолгосрОбяз\ЗаймКред\СумНач</v>
      </c>
      <c r="D121" s="96" t="s">
        <v>477</v>
      </c>
      <c r="E121" s="96" t="s">
        <v>41</v>
      </c>
      <c r="F121" s="96" t="s">
        <v>333</v>
      </c>
      <c r="G121" s="96" t="s">
        <v>313</v>
      </c>
      <c r="H121" s="97" t="s">
        <v>479</v>
      </c>
      <c r="K121" s="77"/>
    </row>
    <row r="122" spans="2:11" ht="15">
      <c r="B122" s="102" t="s">
        <v>429</v>
      </c>
      <c r="C122" t="str">
        <f t="shared" si="1"/>
        <v>Баланс\Пассив\ДолгосрОбяз\ЗаймКред\СумКон</v>
      </c>
      <c r="D122" s="96" t="s">
        <v>477</v>
      </c>
      <c r="E122" s="96" t="s">
        <v>41</v>
      </c>
      <c r="F122" s="96" t="s">
        <v>333</v>
      </c>
      <c r="G122" s="96" t="s">
        <v>313</v>
      </c>
      <c r="H122" s="98" t="s">
        <v>480</v>
      </c>
      <c r="K122" s="77"/>
    </row>
    <row r="123" spans="2:11" ht="15">
      <c r="B123" s="102" t="s">
        <v>405</v>
      </c>
      <c r="C123" t="str">
        <f t="shared" si="1"/>
        <v>Баланс\Пассив\ДолгосрОбяз\ОтложНалОбяз\СумНач</v>
      </c>
      <c r="D123" s="96" t="s">
        <v>477</v>
      </c>
      <c r="E123" s="96" t="s">
        <v>41</v>
      </c>
      <c r="F123" s="96" t="s">
        <v>333</v>
      </c>
      <c r="G123" s="96" t="s">
        <v>314</v>
      </c>
      <c r="H123" s="97" t="s">
        <v>479</v>
      </c>
      <c r="K123" s="77"/>
    </row>
    <row r="124" spans="2:11" ht="15">
      <c r="B124" s="102" t="s">
        <v>430</v>
      </c>
      <c r="C124" t="str">
        <f t="shared" si="1"/>
        <v>Баланс\Пассив\ДолгосрОбяз\ОтложНалОбяз\СумКон</v>
      </c>
      <c r="D124" s="96" t="s">
        <v>477</v>
      </c>
      <c r="E124" s="96" t="s">
        <v>41</v>
      </c>
      <c r="F124" s="96" t="s">
        <v>333</v>
      </c>
      <c r="G124" s="96" t="s">
        <v>314</v>
      </c>
      <c r="H124" s="98" t="s">
        <v>480</v>
      </c>
      <c r="K124" s="77"/>
    </row>
    <row r="125" spans="2:11" ht="15">
      <c r="B125" s="102" t="s">
        <v>406</v>
      </c>
      <c r="C125" t="str">
        <f t="shared" si="1"/>
        <v>Баланс\Пассив\ДолгосрОбяз\ПрочДолгОбяз\СумНач</v>
      </c>
      <c r="D125" s="96" t="s">
        <v>477</v>
      </c>
      <c r="E125" s="96" t="s">
        <v>41</v>
      </c>
      <c r="F125" s="96" t="s">
        <v>333</v>
      </c>
      <c r="G125" s="100" t="s">
        <v>315</v>
      </c>
      <c r="H125" s="97" t="s">
        <v>479</v>
      </c>
      <c r="K125" s="77"/>
    </row>
    <row r="126" spans="2:11" ht="15">
      <c r="B126" s="102" t="s">
        <v>249</v>
      </c>
      <c r="C126" t="str">
        <f t="shared" si="1"/>
        <v>Баланс\Пассив\ДолгосрОбяз\ПрочДолгОбяз\СумКон</v>
      </c>
      <c r="D126" s="96" t="s">
        <v>477</v>
      </c>
      <c r="E126" s="96" t="s">
        <v>41</v>
      </c>
      <c r="F126" s="96" t="s">
        <v>333</v>
      </c>
      <c r="G126" s="77" t="s">
        <v>315</v>
      </c>
      <c r="H126" s="98" t="s">
        <v>480</v>
      </c>
      <c r="K126" s="77"/>
    </row>
    <row r="127" spans="2:11" ht="15">
      <c r="B127" s="102" t="s">
        <v>274</v>
      </c>
      <c r="C127" t="str">
        <f t="shared" si="1"/>
        <v>Баланс\Пассив\ДолгосрОбяз\ПрочДолгОбяз\!ВтчНаим\Наименование</v>
      </c>
      <c r="D127" s="96" t="s">
        <v>477</v>
      </c>
      <c r="E127" s="96" t="s">
        <v>41</v>
      </c>
      <c r="F127" s="96" t="s">
        <v>333</v>
      </c>
      <c r="G127" s="77" t="s">
        <v>315</v>
      </c>
      <c r="H127" s="75" t="s">
        <v>487</v>
      </c>
      <c r="I127" s="96" t="s">
        <v>481</v>
      </c>
      <c r="K127" s="76"/>
    </row>
    <row r="128" spans="2:11" ht="15">
      <c r="B128" s="102" t="s">
        <v>419</v>
      </c>
      <c r="C128" t="str">
        <f t="shared" si="1"/>
        <v>Баланс\Пассив\ДолгосрОбяз\ПрочДолгОбяз\!ВтчНаим\СумНач</v>
      </c>
      <c r="D128" s="96" t="s">
        <v>477</v>
      </c>
      <c r="E128" s="96" t="s">
        <v>41</v>
      </c>
      <c r="F128" s="96" t="s">
        <v>333</v>
      </c>
      <c r="G128" s="77" t="s">
        <v>315</v>
      </c>
      <c r="H128" s="75" t="s">
        <v>487</v>
      </c>
      <c r="I128" s="96" t="s">
        <v>479</v>
      </c>
      <c r="K128" s="76"/>
    </row>
    <row r="129" spans="2:11" ht="15">
      <c r="B129" s="102" t="s">
        <v>275</v>
      </c>
      <c r="C129" t="str">
        <f t="shared" si="1"/>
        <v>Баланс\Пассив\ДолгосрОбяз\ПрочДолгОбяз\!ВтчНаим\СумКон</v>
      </c>
      <c r="D129" s="96" t="s">
        <v>477</v>
      </c>
      <c r="E129" s="96" t="s">
        <v>41</v>
      </c>
      <c r="F129" s="96" t="s">
        <v>333</v>
      </c>
      <c r="G129" s="77" t="s">
        <v>315</v>
      </c>
      <c r="H129" s="75" t="s">
        <v>487</v>
      </c>
      <c r="I129" s="98" t="s">
        <v>480</v>
      </c>
      <c r="K129" s="76"/>
    </row>
    <row r="130" spans="2:11" ht="15">
      <c r="B130" s="102" t="s">
        <v>250</v>
      </c>
      <c r="C130" t="str">
        <f t="shared" si="1"/>
        <v>Баланс\Пассив\ДолгосрОбяз\СумНач</v>
      </c>
      <c r="D130" s="96" t="s">
        <v>477</v>
      </c>
      <c r="E130" s="96" t="s">
        <v>41</v>
      </c>
      <c r="F130" s="96" t="s">
        <v>333</v>
      </c>
      <c r="G130" s="97" t="s">
        <v>479</v>
      </c>
      <c r="K130" s="77"/>
    </row>
    <row r="131" spans="2:11" ht="15">
      <c r="B131" s="102" t="s">
        <v>431</v>
      </c>
      <c r="C131" t="str">
        <f t="shared" si="1"/>
        <v>Баланс\Пассив\ДолгосрОбяз\СумКон</v>
      </c>
      <c r="D131" s="96" t="s">
        <v>477</v>
      </c>
      <c r="E131" s="96" t="s">
        <v>41</v>
      </c>
      <c r="F131" s="98" t="s">
        <v>333</v>
      </c>
      <c r="G131" s="98" t="s">
        <v>480</v>
      </c>
      <c r="K131" s="77"/>
    </row>
    <row r="132" spans="2:11" ht="15">
      <c r="B132" s="102" t="s">
        <v>407</v>
      </c>
      <c r="C132" t="str">
        <f t="shared" si="1"/>
        <v>Баланс\Пассив\КраткосрОбяз\ЗаймКред\СумНач</v>
      </c>
      <c r="D132" s="96" t="s">
        <v>477</v>
      </c>
      <c r="E132" s="96" t="s">
        <v>41</v>
      </c>
      <c r="F132" s="96" t="s">
        <v>334</v>
      </c>
      <c r="G132" s="96" t="s">
        <v>313</v>
      </c>
      <c r="H132" s="97" t="s">
        <v>479</v>
      </c>
      <c r="K132" s="77"/>
    </row>
    <row r="133" spans="2:11" ht="15">
      <c r="B133" s="102" t="s">
        <v>432</v>
      </c>
      <c r="C133" t="str">
        <f t="shared" si="1"/>
        <v>Баланс\Пассив\КраткосрОбяз\ЗаймКред\СумКон</v>
      </c>
      <c r="D133" s="96" t="s">
        <v>477</v>
      </c>
      <c r="E133" s="96" t="s">
        <v>41</v>
      </c>
      <c r="F133" s="96" t="s">
        <v>334</v>
      </c>
      <c r="G133" s="98" t="s">
        <v>313</v>
      </c>
      <c r="H133" s="98" t="s">
        <v>480</v>
      </c>
      <c r="K133" s="77"/>
    </row>
    <row r="134" spans="2:11" ht="15">
      <c r="B134" s="102" t="s">
        <v>413</v>
      </c>
      <c r="C134" t="str">
        <f t="shared" si="1"/>
        <v>Баланс\Пассив\КраткосрОбяз\КредитЗадолж\СумНач</v>
      </c>
      <c r="D134" s="96" t="s">
        <v>477</v>
      </c>
      <c r="E134" s="96" t="s">
        <v>41</v>
      </c>
      <c r="F134" s="96" t="s">
        <v>334</v>
      </c>
      <c r="G134" s="96" t="s">
        <v>316</v>
      </c>
      <c r="H134" s="97" t="s">
        <v>479</v>
      </c>
      <c r="K134" s="77"/>
    </row>
    <row r="135" spans="2:11" ht="15">
      <c r="B135" s="102" t="s">
        <v>433</v>
      </c>
      <c r="C135" t="str">
        <f t="shared" si="1"/>
        <v>Баланс\Пассив\КраткосрОбяз\КредитЗадолж\СумКон</v>
      </c>
      <c r="D135" s="96" t="s">
        <v>477</v>
      </c>
      <c r="E135" s="96" t="s">
        <v>41</v>
      </c>
      <c r="F135" s="96" t="s">
        <v>334</v>
      </c>
      <c r="G135" s="96" t="s">
        <v>316</v>
      </c>
      <c r="H135" s="99" t="s">
        <v>480</v>
      </c>
      <c r="K135" s="77"/>
    </row>
    <row r="136" spans="2:11" ht="15">
      <c r="B136" s="102" t="s">
        <v>408</v>
      </c>
      <c r="C136" t="str">
        <f t="shared" si="1"/>
        <v>Баланс\Пассив\КраткосрОбяз\КредитЗадолж\КредитЗадолжПо\СумНач</v>
      </c>
      <c r="D136" s="96" t="s">
        <v>477</v>
      </c>
      <c r="E136" s="96" t="s">
        <v>41</v>
      </c>
      <c r="F136" s="96" t="s">
        <v>334</v>
      </c>
      <c r="G136" s="96" t="s">
        <v>316</v>
      </c>
      <c r="H136" s="97" t="s">
        <v>317</v>
      </c>
      <c r="I136" s="97" t="s">
        <v>479</v>
      </c>
      <c r="K136" s="77"/>
    </row>
    <row r="137" spans="2:11" ht="15">
      <c r="B137" s="102" t="s">
        <v>434</v>
      </c>
      <c r="C137" t="str">
        <f t="shared" si="1"/>
        <v>Баланс\Пассив\КраткосрОбяз\КредитЗадолж\КредитЗадолжПо\СумКон</v>
      </c>
      <c r="D137" s="96" t="s">
        <v>477</v>
      </c>
      <c r="E137" s="96" t="s">
        <v>41</v>
      </c>
      <c r="F137" s="96" t="s">
        <v>334</v>
      </c>
      <c r="G137" s="96" t="s">
        <v>316</v>
      </c>
      <c r="H137" s="98" t="s">
        <v>317</v>
      </c>
      <c r="I137" s="99" t="s">
        <v>480</v>
      </c>
      <c r="K137" s="77"/>
    </row>
    <row r="138" spans="2:11" ht="15">
      <c r="B138" s="102" t="s">
        <v>409</v>
      </c>
      <c r="C138" t="str">
        <f t="shared" si="1"/>
        <v>Баланс\Пассив\КраткосрОбяз\КредитЗадолж\КредитЗадолжПерс\СумНач</v>
      </c>
      <c r="D138" s="96" t="s">
        <v>477</v>
      </c>
      <c r="E138" s="96" t="s">
        <v>41</v>
      </c>
      <c r="F138" s="96" t="s">
        <v>334</v>
      </c>
      <c r="G138" s="96" t="s">
        <v>316</v>
      </c>
      <c r="H138" s="97" t="s">
        <v>318</v>
      </c>
      <c r="I138" s="97" t="s">
        <v>479</v>
      </c>
      <c r="K138" s="77"/>
    </row>
    <row r="139" spans="2:11" ht="15">
      <c r="B139" s="102" t="s">
        <v>435</v>
      </c>
      <c r="C139" t="str">
        <f t="shared" si="1"/>
        <v>Баланс\Пассив\КраткосрОбяз\КредитЗадолж\КредитЗадолжПерс\СумКон</v>
      </c>
      <c r="D139" s="96" t="s">
        <v>477</v>
      </c>
      <c r="E139" s="96" t="s">
        <v>41</v>
      </c>
      <c r="F139" s="96" t="s">
        <v>334</v>
      </c>
      <c r="G139" s="96" t="s">
        <v>316</v>
      </c>
      <c r="H139" s="98" t="s">
        <v>318</v>
      </c>
      <c r="I139" s="99" t="s">
        <v>480</v>
      </c>
      <c r="K139" s="77"/>
    </row>
    <row r="140" spans="2:11" ht="15">
      <c r="B140" s="102" t="s">
        <v>410</v>
      </c>
      <c r="C140" t="str">
        <f t="shared" si="1"/>
        <v>Баланс\Пассив\КраткосрОбяз\КредитЗадолж\КредитЗадолжГВФ\СумНач</v>
      </c>
      <c r="D140" s="96" t="s">
        <v>477</v>
      </c>
      <c r="E140" s="96" t="s">
        <v>41</v>
      </c>
      <c r="F140" s="96" t="s">
        <v>334</v>
      </c>
      <c r="G140" s="96" t="s">
        <v>316</v>
      </c>
      <c r="H140" s="97" t="s">
        <v>319</v>
      </c>
      <c r="I140" s="97" t="s">
        <v>479</v>
      </c>
      <c r="K140" s="77"/>
    </row>
    <row r="141" spans="2:11" ht="15">
      <c r="B141" s="102" t="s">
        <v>436</v>
      </c>
      <c r="C141" t="str">
        <f t="shared" si="1"/>
        <v>Баланс\Пассив\КраткосрОбяз\КредитЗадолж\КредитЗадолжГВФ\СумКон</v>
      </c>
      <c r="D141" s="96" t="s">
        <v>477</v>
      </c>
      <c r="E141" s="96" t="s">
        <v>41</v>
      </c>
      <c r="F141" s="96" t="s">
        <v>334</v>
      </c>
      <c r="G141" s="96" t="s">
        <v>316</v>
      </c>
      <c r="H141" s="98" t="s">
        <v>319</v>
      </c>
      <c r="I141" s="99" t="s">
        <v>480</v>
      </c>
      <c r="K141" s="77"/>
    </row>
    <row r="142" spans="2:11" ht="15">
      <c r="B142" s="102" t="s">
        <v>411</v>
      </c>
      <c r="C142" t="str">
        <f t="shared" si="1"/>
        <v>Баланс\Пассив\КраткосрОбяз\КредитЗадолж\КредитЗадолжНалог\СумНач</v>
      </c>
      <c r="D142" s="96" t="s">
        <v>477</v>
      </c>
      <c r="E142" s="96" t="s">
        <v>41</v>
      </c>
      <c r="F142" s="96" t="s">
        <v>334</v>
      </c>
      <c r="G142" s="96" t="s">
        <v>316</v>
      </c>
      <c r="H142" s="96" t="s">
        <v>320</v>
      </c>
      <c r="I142" s="97" t="s">
        <v>479</v>
      </c>
      <c r="K142" s="77"/>
    </row>
    <row r="143" spans="2:11" ht="15">
      <c r="B143" s="102" t="s">
        <v>437</v>
      </c>
      <c r="C143" t="str">
        <f t="shared" si="1"/>
        <v>Баланс\Пассив\КраткосрОбяз\КредитЗадолж\КредитЗадолжНалог\СумКон</v>
      </c>
      <c r="D143" s="96" t="s">
        <v>477</v>
      </c>
      <c r="E143" s="96" t="s">
        <v>41</v>
      </c>
      <c r="F143" s="96" t="s">
        <v>334</v>
      </c>
      <c r="G143" s="96" t="s">
        <v>316</v>
      </c>
      <c r="H143" s="96" t="s">
        <v>320</v>
      </c>
      <c r="I143" s="99" t="s">
        <v>480</v>
      </c>
      <c r="K143" s="77"/>
    </row>
    <row r="144" spans="2:11" ht="15">
      <c r="B144" s="102" t="s">
        <v>412</v>
      </c>
      <c r="C144" t="str">
        <f t="shared" si="1"/>
        <v>Баланс\Пассив\КраткосрОбяз\КредитЗадолж\КредитЗадолжПроч\СумНач</v>
      </c>
      <c r="D144" s="96" t="s">
        <v>477</v>
      </c>
      <c r="E144" s="96" t="s">
        <v>41</v>
      </c>
      <c r="F144" s="96" t="s">
        <v>334</v>
      </c>
      <c r="G144" s="96" t="s">
        <v>316</v>
      </c>
      <c r="H144" s="97" t="s">
        <v>321</v>
      </c>
      <c r="I144" s="97" t="s">
        <v>479</v>
      </c>
      <c r="K144" s="77"/>
    </row>
    <row r="145" spans="2:11" ht="15">
      <c r="B145" s="102" t="s">
        <v>438</v>
      </c>
      <c r="C145" t="str">
        <f t="shared" si="1"/>
        <v>Баланс\Пассив\КраткосрОбяз\КредитЗадолж\КредитЗадолжПроч\СумКон</v>
      </c>
      <c r="D145" s="96" t="s">
        <v>477</v>
      </c>
      <c r="E145" s="96" t="s">
        <v>41</v>
      </c>
      <c r="F145" s="96" t="s">
        <v>334</v>
      </c>
      <c r="G145" s="98" t="s">
        <v>316</v>
      </c>
      <c r="H145" s="98" t="s">
        <v>321</v>
      </c>
      <c r="I145" s="98" t="s">
        <v>480</v>
      </c>
      <c r="K145" s="77"/>
    </row>
    <row r="146" spans="2:11" ht="15">
      <c r="B146" s="102" t="s">
        <v>414</v>
      </c>
      <c r="C146" s="108" t="str">
        <f t="shared" si="1"/>
        <v>Баланс\Пассив\КраткосрОбяз\ЗадолжУч\СумНач</v>
      </c>
      <c r="D146" s="96" t="s">
        <v>477</v>
      </c>
      <c r="E146" s="96" t="s">
        <v>41</v>
      </c>
      <c r="F146" s="96" t="s">
        <v>334</v>
      </c>
      <c r="G146" s="96" t="s">
        <v>322</v>
      </c>
      <c r="H146" s="97" t="s">
        <v>479</v>
      </c>
      <c r="K146" s="77"/>
    </row>
    <row r="147" spans="2:11" ht="15">
      <c r="B147" s="102" t="s">
        <v>439</v>
      </c>
      <c r="C147" s="108" t="str">
        <f t="shared" si="1"/>
        <v>Баланс\Пассив\КраткосрОбяз\ЗадолжУч\СумКон</v>
      </c>
      <c r="D147" s="96" t="s">
        <v>477</v>
      </c>
      <c r="E147" s="96" t="s">
        <v>41</v>
      </c>
      <c r="F147" s="96" t="s">
        <v>334</v>
      </c>
      <c r="G147" s="96" t="s">
        <v>322</v>
      </c>
      <c r="H147" s="98" t="s">
        <v>480</v>
      </c>
      <c r="K147" s="77"/>
    </row>
    <row r="148" spans="2:11" ht="15">
      <c r="B148" s="102" t="s">
        <v>415</v>
      </c>
      <c r="C148" s="108" t="str">
        <f t="shared" si="1"/>
        <v>Баланс\Пассив\КраткосрОбяз\ДоходБудущ\СумНач</v>
      </c>
      <c r="D148" s="96" t="s">
        <v>477</v>
      </c>
      <c r="E148" s="96" t="s">
        <v>41</v>
      </c>
      <c r="F148" s="96" t="s">
        <v>334</v>
      </c>
      <c r="G148" s="96" t="s">
        <v>323</v>
      </c>
      <c r="H148" s="97" t="s">
        <v>479</v>
      </c>
      <c r="K148" s="77"/>
    </row>
    <row r="149" spans="2:11" ht="15">
      <c r="B149" s="102" t="s">
        <v>440</v>
      </c>
      <c r="C149" s="108" t="str">
        <f t="shared" si="1"/>
        <v>Баланс\Пассив\КраткосрОбяз\ДоходБудущ\СумКон</v>
      </c>
      <c r="D149" s="96" t="s">
        <v>477</v>
      </c>
      <c r="E149" s="96" t="s">
        <v>41</v>
      </c>
      <c r="F149" s="96" t="s">
        <v>334</v>
      </c>
      <c r="G149" s="96" t="s">
        <v>323</v>
      </c>
      <c r="H149" s="98" t="s">
        <v>480</v>
      </c>
      <c r="K149" s="77"/>
    </row>
    <row r="150" spans="2:11" ht="15">
      <c r="B150" s="102" t="s">
        <v>416</v>
      </c>
      <c r="C150" s="108" t="str">
        <f t="shared" si="1"/>
        <v>Баланс\Пассив\КраткосрОбяз\РезервПредРасх\СумНач</v>
      </c>
      <c r="D150" s="96" t="s">
        <v>477</v>
      </c>
      <c r="E150" s="96" t="s">
        <v>41</v>
      </c>
      <c r="F150" s="96" t="s">
        <v>334</v>
      </c>
      <c r="G150" s="96" t="s">
        <v>324</v>
      </c>
      <c r="H150" s="97" t="s">
        <v>479</v>
      </c>
      <c r="K150" s="77"/>
    </row>
    <row r="151" spans="2:11" ht="15">
      <c r="B151" s="102" t="s">
        <v>441</v>
      </c>
      <c r="C151" s="108" t="str">
        <f t="shared" si="1"/>
        <v>Баланс\Пассив\КраткосрОбяз\РезервПредРасх\СумКон</v>
      </c>
      <c r="D151" s="96" t="s">
        <v>477</v>
      </c>
      <c r="E151" s="96" t="s">
        <v>41</v>
      </c>
      <c r="F151" s="96" t="s">
        <v>334</v>
      </c>
      <c r="G151" s="96" t="s">
        <v>324</v>
      </c>
      <c r="H151" s="98" t="s">
        <v>480</v>
      </c>
      <c r="K151" s="77"/>
    </row>
    <row r="152" spans="2:11" ht="15">
      <c r="B152" s="102" t="s">
        <v>417</v>
      </c>
      <c r="C152" t="str">
        <f t="shared" si="1"/>
        <v>Баланс\Пассив\КраткосрОбяз\ПрочКраткОбяз\СумНач</v>
      </c>
      <c r="D152" s="96" t="s">
        <v>477</v>
      </c>
      <c r="E152" s="96" t="s">
        <v>41</v>
      </c>
      <c r="F152" s="96" t="s">
        <v>334</v>
      </c>
      <c r="G152" s="97" t="s">
        <v>325</v>
      </c>
      <c r="H152" s="97" t="s">
        <v>479</v>
      </c>
      <c r="K152" s="77"/>
    </row>
    <row r="153" spans="2:11" ht="15">
      <c r="B153" s="102" t="s">
        <v>251</v>
      </c>
      <c r="C153" t="str">
        <f t="shared" si="1"/>
        <v>Баланс\Пассив\КраткосрОбяз\ПрочКраткОбяз\СумКон</v>
      </c>
      <c r="D153" s="96" t="s">
        <v>477</v>
      </c>
      <c r="E153" s="96" t="s">
        <v>41</v>
      </c>
      <c r="F153" s="96" t="s">
        <v>334</v>
      </c>
      <c r="G153" s="96" t="s">
        <v>325</v>
      </c>
      <c r="H153" s="98" t="s">
        <v>480</v>
      </c>
      <c r="K153" s="77"/>
    </row>
    <row r="154" spans="2:11" ht="15">
      <c r="B154" s="102" t="s">
        <v>276</v>
      </c>
      <c r="C154" t="str">
        <f t="shared" si="1"/>
        <v>Баланс\Пассив\КраткосрОбяз\ПрочКраткОбяз\!ВтчНаим\Наименование</v>
      </c>
      <c r="D154" s="96" t="s">
        <v>477</v>
      </c>
      <c r="E154" s="96" t="s">
        <v>41</v>
      </c>
      <c r="F154" s="96" t="s">
        <v>334</v>
      </c>
      <c r="G154" s="96" t="s">
        <v>325</v>
      </c>
      <c r="H154" s="75" t="s">
        <v>487</v>
      </c>
      <c r="I154" s="96" t="s">
        <v>481</v>
      </c>
      <c r="K154" s="76"/>
    </row>
    <row r="155" spans="2:11" ht="15">
      <c r="B155" s="103" t="s">
        <v>418</v>
      </c>
      <c r="C155" t="str">
        <f t="shared" si="1"/>
        <v>Баланс\Пассив\КраткосрОбяз\ПрочКраткОбяз\!ВтчНаим\СумНач</v>
      </c>
      <c r="D155" s="96" t="s">
        <v>477</v>
      </c>
      <c r="E155" s="96" t="s">
        <v>41</v>
      </c>
      <c r="F155" s="96" t="s">
        <v>334</v>
      </c>
      <c r="G155" s="96" t="s">
        <v>325</v>
      </c>
      <c r="H155" s="75" t="s">
        <v>487</v>
      </c>
      <c r="I155" s="96" t="s">
        <v>479</v>
      </c>
      <c r="K155" s="76"/>
    </row>
    <row r="156" spans="2:11" ht="15">
      <c r="B156" s="103" t="s">
        <v>277</v>
      </c>
      <c r="C156" t="str">
        <f t="shared" si="1"/>
        <v>Баланс\Пассив\КраткосрОбяз\ПрочКраткОбяз\!ВтчНаим\СумКон</v>
      </c>
      <c r="D156" s="96" t="s">
        <v>477</v>
      </c>
      <c r="E156" s="96" t="s">
        <v>41</v>
      </c>
      <c r="F156" s="96" t="s">
        <v>334</v>
      </c>
      <c r="G156" s="96" t="s">
        <v>325</v>
      </c>
      <c r="H156" s="75" t="s">
        <v>487</v>
      </c>
      <c r="I156" s="98" t="s">
        <v>480</v>
      </c>
      <c r="K156" s="76"/>
    </row>
    <row r="157" spans="2:11" ht="15">
      <c r="B157" s="103" t="s">
        <v>252</v>
      </c>
      <c r="C157" t="str">
        <f t="shared" si="1"/>
        <v>Баланс\Пассив\КраткосрОбяз\СумНач</v>
      </c>
      <c r="D157" s="96" t="s">
        <v>477</v>
      </c>
      <c r="E157" s="96" t="s">
        <v>41</v>
      </c>
      <c r="F157" s="96" t="s">
        <v>334</v>
      </c>
      <c r="G157" s="97" t="s">
        <v>479</v>
      </c>
      <c r="K157" s="77"/>
    </row>
    <row r="158" spans="2:11" ht="15">
      <c r="B158" s="103" t="s">
        <v>442</v>
      </c>
      <c r="C158" t="str">
        <f t="shared" si="1"/>
        <v>Баланс\Пассив\КраткосрОбяз\СумКон</v>
      </c>
      <c r="D158" s="96" t="s">
        <v>477</v>
      </c>
      <c r="E158" s="96" t="s">
        <v>41</v>
      </c>
      <c r="F158" s="96" t="s">
        <v>334</v>
      </c>
      <c r="G158" s="98" t="s">
        <v>480</v>
      </c>
      <c r="K158" s="77"/>
    </row>
    <row r="159" spans="2:11" ht="15">
      <c r="B159" s="102" t="s">
        <v>420</v>
      </c>
      <c r="C159" t="str">
        <f t="shared" si="1"/>
        <v>Баланс\Пассив\СумНач</v>
      </c>
      <c r="D159" s="96" t="s">
        <v>477</v>
      </c>
      <c r="E159" s="96" t="s">
        <v>41</v>
      </c>
      <c r="F159" s="97" t="s">
        <v>479</v>
      </c>
      <c r="K159" s="77"/>
    </row>
    <row r="160" spans="2:11" ht="15">
      <c r="B160" s="102" t="s">
        <v>443</v>
      </c>
      <c r="C160" t="str">
        <f t="shared" si="1"/>
        <v>Баланс\Пассив\СумКон</v>
      </c>
      <c r="D160" s="96" t="s">
        <v>477</v>
      </c>
      <c r="E160" s="96" t="s">
        <v>41</v>
      </c>
      <c r="F160" s="98" t="s">
        <v>480</v>
      </c>
      <c r="K160" s="77"/>
    </row>
    <row r="161" spans="2:10" ht="15">
      <c r="B161" s="105" t="s">
        <v>444</v>
      </c>
      <c r="C161" t="str">
        <f t="shared" si="1"/>
        <v>Баланс\Справка\АрОснСр\СумНач</v>
      </c>
      <c r="D161" s="97" t="s">
        <v>477</v>
      </c>
      <c r="E161" s="97" t="s">
        <v>478</v>
      </c>
      <c r="F161" s="96" t="s">
        <v>335</v>
      </c>
      <c r="G161" s="97" t="s">
        <v>479</v>
      </c>
      <c r="J161" s="79"/>
    </row>
    <row r="162" spans="2:10" ht="15">
      <c r="B162" s="106" t="s">
        <v>458</v>
      </c>
      <c r="C162" t="str">
        <f t="shared" si="1"/>
        <v>Баланс\Справка\АрОснСр\СумКон</v>
      </c>
      <c r="D162" s="96" t="s">
        <v>477</v>
      </c>
      <c r="E162" s="96" t="s">
        <v>478</v>
      </c>
      <c r="F162" s="96" t="s">
        <v>335</v>
      </c>
      <c r="G162" s="98" t="s">
        <v>480</v>
      </c>
      <c r="J162" s="79"/>
    </row>
    <row r="163" spans="2:10" ht="15">
      <c r="B163" s="106" t="s">
        <v>445</v>
      </c>
      <c r="C163" t="str">
        <f aca="true" t="shared" si="2" ref="C163:C185">CONCATENATE(D163,"\",E163)&amp;IF(LEN(F163)&gt;0,"\"&amp;F163,"")&amp;IF(LEN(G163)&gt;0,"\"&amp;G163,"")&amp;IF(LEN(H163)&gt;0,"\"&amp;H163,"")&amp;IF(LEN(I163)&gt;0,"\"&amp;I163,"")&amp;IF(LEN(J163)&gt;0,"\"&amp;J163,"")</f>
        <v>Баланс\Справка\АрОснСр\АрОснСрЛиз\СумНач</v>
      </c>
      <c r="D163" s="96" t="s">
        <v>477</v>
      </c>
      <c r="E163" s="96" t="s">
        <v>478</v>
      </c>
      <c r="F163" s="96" t="s">
        <v>335</v>
      </c>
      <c r="G163" s="96" t="s">
        <v>483</v>
      </c>
      <c r="H163" s="97" t="s">
        <v>479</v>
      </c>
      <c r="J163" s="79"/>
    </row>
    <row r="164" spans="2:10" ht="15">
      <c r="B164" s="106" t="s">
        <v>459</v>
      </c>
      <c r="C164" t="str">
        <f t="shared" si="2"/>
        <v>Баланс\Справка\АрОснСр\АрОснСрЛиз\СумКон</v>
      </c>
      <c r="D164" s="96" t="s">
        <v>477</v>
      </c>
      <c r="E164" s="96" t="s">
        <v>478</v>
      </c>
      <c r="F164" s="96" t="s">
        <v>335</v>
      </c>
      <c r="G164" s="96" t="s">
        <v>483</v>
      </c>
      <c r="H164" s="98" t="s">
        <v>480</v>
      </c>
      <c r="J164" s="79"/>
    </row>
    <row r="165" spans="2:10" ht="15">
      <c r="B165" s="106" t="s">
        <v>446</v>
      </c>
      <c r="C165" t="str">
        <f t="shared" si="2"/>
        <v>Баланс\Справка\ТовМатХр\СумНач</v>
      </c>
      <c r="D165" s="96" t="s">
        <v>477</v>
      </c>
      <c r="E165" s="96" t="s">
        <v>478</v>
      </c>
      <c r="F165" s="96" t="s">
        <v>336</v>
      </c>
      <c r="G165" s="97" t="s">
        <v>479</v>
      </c>
      <c r="J165" s="79"/>
    </row>
    <row r="166" spans="2:10" ht="15">
      <c r="B166" s="106" t="s">
        <v>460</v>
      </c>
      <c r="C166" t="str">
        <f t="shared" si="2"/>
        <v>Баланс\Справка\ТовМатХр\СумКон</v>
      </c>
      <c r="D166" s="96" t="s">
        <v>477</v>
      </c>
      <c r="E166" s="96" t="s">
        <v>478</v>
      </c>
      <c r="F166" s="96" t="s">
        <v>336</v>
      </c>
      <c r="G166" s="98" t="s">
        <v>480</v>
      </c>
      <c r="J166" s="79"/>
    </row>
    <row r="167" spans="2:10" ht="15">
      <c r="B167" s="106" t="s">
        <v>447</v>
      </c>
      <c r="C167" t="str">
        <f t="shared" si="2"/>
        <v>Баланс\Справка\ТовКомис\СумНач</v>
      </c>
      <c r="D167" s="96" t="s">
        <v>477</v>
      </c>
      <c r="E167" s="96" t="s">
        <v>478</v>
      </c>
      <c r="F167" s="96" t="s">
        <v>337</v>
      </c>
      <c r="G167" s="97" t="s">
        <v>479</v>
      </c>
      <c r="J167" s="79"/>
    </row>
    <row r="168" spans="2:10" ht="15">
      <c r="B168" s="106" t="s">
        <v>461</v>
      </c>
      <c r="C168" t="str">
        <f t="shared" si="2"/>
        <v>Баланс\Справка\ТовКомис\СумКон</v>
      </c>
      <c r="D168" s="96" t="s">
        <v>477</v>
      </c>
      <c r="E168" s="96" t="s">
        <v>478</v>
      </c>
      <c r="F168" s="96" t="s">
        <v>337</v>
      </c>
      <c r="G168" s="98" t="s">
        <v>480</v>
      </c>
      <c r="J168" s="79"/>
    </row>
    <row r="169" spans="2:10" ht="15">
      <c r="B169" s="106" t="s">
        <v>448</v>
      </c>
      <c r="C169" t="str">
        <f t="shared" si="2"/>
        <v>Баланс\Справка\СписЗадолж\СумНач</v>
      </c>
      <c r="D169" s="96" t="s">
        <v>477</v>
      </c>
      <c r="E169" s="96" t="s">
        <v>478</v>
      </c>
      <c r="F169" s="96" t="s">
        <v>338</v>
      </c>
      <c r="G169" s="97" t="s">
        <v>479</v>
      </c>
      <c r="J169" s="79"/>
    </row>
    <row r="170" spans="2:10" ht="15">
      <c r="B170" s="106" t="s">
        <v>462</v>
      </c>
      <c r="C170" t="str">
        <f t="shared" si="2"/>
        <v>Баланс\Справка\СписЗадолж\СумКон</v>
      </c>
      <c r="D170" s="96" t="s">
        <v>477</v>
      </c>
      <c r="E170" s="96" t="s">
        <v>478</v>
      </c>
      <c r="F170" s="96" t="s">
        <v>338</v>
      </c>
      <c r="G170" s="98" t="s">
        <v>480</v>
      </c>
      <c r="J170" s="79"/>
    </row>
    <row r="171" spans="2:10" ht="15">
      <c r="B171" s="106" t="s">
        <v>449</v>
      </c>
      <c r="C171" t="str">
        <f t="shared" si="2"/>
        <v>Баланс\Справка\ОбеспечПолуч\СумНач</v>
      </c>
      <c r="D171" s="96" t="s">
        <v>477</v>
      </c>
      <c r="E171" s="96" t="s">
        <v>478</v>
      </c>
      <c r="F171" s="96" t="s">
        <v>339</v>
      </c>
      <c r="G171" s="97" t="s">
        <v>479</v>
      </c>
      <c r="J171" s="79"/>
    </row>
    <row r="172" spans="2:10" ht="15">
      <c r="B172" s="106" t="s">
        <v>463</v>
      </c>
      <c r="C172" t="str">
        <f t="shared" si="2"/>
        <v>Баланс\Справка\ОбеспечПолуч\СумКон</v>
      </c>
      <c r="D172" s="96" t="s">
        <v>477</v>
      </c>
      <c r="E172" s="96" t="s">
        <v>478</v>
      </c>
      <c r="F172" s="96" t="s">
        <v>339</v>
      </c>
      <c r="G172" s="98" t="s">
        <v>480</v>
      </c>
      <c r="J172" s="79"/>
    </row>
    <row r="173" spans="2:10" ht="15">
      <c r="B173" s="106" t="s">
        <v>450</v>
      </c>
      <c r="C173" t="str">
        <f t="shared" si="2"/>
        <v>Баланс\Справка\ОбеспечВыд\СумНач</v>
      </c>
      <c r="D173" s="96" t="s">
        <v>477</v>
      </c>
      <c r="E173" s="96" t="s">
        <v>478</v>
      </c>
      <c r="F173" s="96" t="s">
        <v>340</v>
      </c>
      <c r="G173" s="97" t="s">
        <v>479</v>
      </c>
      <c r="J173" s="79"/>
    </row>
    <row r="174" spans="2:10" ht="15">
      <c r="B174" s="106" t="s">
        <v>464</v>
      </c>
      <c r="C174" t="str">
        <f t="shared" si="2"/>
        <v>Баланс\Справка\ОбеспечВыд\СумКон</v>
      </c>
      <c r="D174" s="96" t="s">
        <v>477</v>
      </c>
      <c r="E174" s="96" t="s">
        <v>478</v>
      </c>
      <c r="F174" s="96" t="s">
        <v>340</v>
      </c>
      <c r="G174" s="98" t="s">
        <v>480</v>
      </c>
      <c r="J174" s="79"/>
    </row>
    <row r="175" spans="2:10" ht="15">
      <c r="B175" s="106" t="s">
        <v>451</v>
      </c>
      <c r="C175" t="str">
        <f t="shared" si="2"/>
        <v>Баланс\Справка\ИзносЖилФонд\СумНач</v>
      </c>
      <c r="D175" s="96" t="s">
        <v>477</v>
      </c>
      <c r="E175" s="96" t="s">
        <v>478</v>
      </c>
      <c r="F175" s="96" t="s">
        <v>341</v>
      </c>
      <c r="G175" s="97" t="s">
        <v>479</v>
      </c>
      <c r="J175" s="79"/>
    </row>
    <row r="176" spans="2:10" ht="15">
      <c r="B176" s="106" t="s">
        <v>465</v>
      </c>
      <c r="C176" t="str">
        <f t="shared" si="2"/>
        <v>Баланс\Справка\ИзносЖилФонд\СумКон</v>
      </c>
      <c r="D176" s="96" t="s">
        <v>477</v>
      </c>
      <c r="E176" s="96" t="s">
        <v>478</v>
      </c>
      <c r="F176" s="96" t="s">
        <v>341</v>
      </c>
      <c r="G176" s="98" t="s">
        <v>480</v>
      </c>
      <c r="J176" s="79"/>
    </row>
    <row r="177" spans="2:10" ht="15">
      <c r="B177" s="106" t="s">
        <v>452</v>
      </c>
      <c r="C177" t="str">
        <f t="shared" si="2"/>
        <v>Баланс\Справка\ИзносБлагоустр\СумНач</v>
      </c>
      <c r="D177" s="96" t="s">
        <v>477</v>
      </c>
      <c r="E177" s="96" t="s">
        <v>478</v>
      </c>
      <c r="F177" s="96" t="s">
        <v>342</v>
      </c>
      <c r="G177" s="97" t="s">
        <v>479</v>
      </c>
      <c r="J177" s="79"/>
    </row>
    <row r="178" spans="2:10" ht="15">
      <c r="B178" s="106" t="s">
        <v>466</v>
      </c>
      <c r="C178" t="str">
        <f t="shared" si="2"/>
        <v>Баланс\Справка\ИзносБлагоустр\СумКон</v>
      </c>
      <c r="D178" s="96" t="s">
        <v>477</v>
      </c>
      <c r="E178" s="96" t="s">
        <v>478</v>
      </c>
      <c r="F178" s="96" t="s">
        <v>342</v>
      </c>
      <c r="G178" s="98" t="s">
        <v>480</v>
      </c>
      <c r="J178" s="79"/>
    </row>
    <row r="179" spans="2:10" ht="15">
      <c r="B179" s="106" t="s">
        <v>453</v>
      </c>
      <c r="C179" t="str">
        <f t="shared" si="2"/>
        <v>Баланс\Справка\НематАктПолуч\СумНач</v>
      </c>
      <c r="D179" s="96" t="s">
        <v>477</v>
      </c>
      <c r="E179" s="96" t="s">
        <v>478</v>
      </c>
      <c r="F179" s="96" t="s">
        <v>343</v>
      </c>
      <c r="G179" s="97" t="s">
        <v>479</v>
      </c>
      <c r="J179" s="79"/>
    </row>
    <row r="180" spans="2:10" ht="15">
      <c r="B180" s="106" t="s">
        <v>255</v>
      </c>
      <c r="C180" t="str">
        <f t="shared" si="2"/>
        <v>Баланс\Справка\НематАктПолуч\СумКон</v>
      </c>
      <c r="D180" s="96" t="s">
        <v>477</v>
      </c>
      <c r="E180" s="96" t="s">
        <v>478</v>
      </c>
      <c r="F180" s="96" t="s">
        <v>343</v>
      </c>
      <c r="G180" s="98" t="s">
        <v>480</v>
      </c>
      <c r="J180" s="79"/>
    </row>
    <row r="181" spans="2:10" ht="15">
      <c r="B181" s="106" t="s">
        <v>456</v>
      </c>
      <c r="C181" t="str">
        <f t="shared" si="2"/>
        <v>Баланс\Справка\ПрочЦен\СумНач</v>
      </c>
      <c r="D181" s="96" t="s">
        <v>477</v>
      </c>
      <c r="E181" s="96" t="s">
        <v>478</v>
      </c>
      <c r="F181" s="96" t="s">
        <v>344</v>
      </c>
      <c r="G181" s="97" t="s">
        <v>479</v>
      </c>
      <c r="J181" s="79"/>
    </row>
    <row r="182" spans="2:10" ht="15">
      <c r="B182" s="106" t="s">
        <v>455</v>
      </c>
      <c r="C182" t="str">
        <f t="shared" si="2"/>
        <v>Баланс\Справка\ПрочЦен\СумКон</v>
      </c>
      <c r="D182" s="96" t="s">
        <v>477</v>
      </c>
      <c r="E182" s="96" t="s">
        <v>478</v>
      </c>
      <c r="F182" s="96" t="s">
        <v>344</v>
      </c>
      <c r="G182" s="98" t="s">
        <v>480</v>
      </c>
      <c r="J182" s="79"/>
    </row>
    <row r="183" spans="2:10" ht="15">
      <c r="B183" s="106" t="s">
        <v>253</v>
      </c>
      <c r="C183" t="str">
        <f t="shared" si="2"/>
        <v>Баланс\Справка\ПрочЦен\!ВтчНаим\Наименование</v>
      </c>
      <c r="D183" s="96" t="s">
        <v>477</v>
      </c>
      <c r="E183" s="96" t="s">
        <v>478</v>
      </c>
      <c r="F183" s="96" t="s">
        <v>344</v>
      </c>
      <c r="G183" s="75" t="s">
        <v>487</v>
      </c>
      <c r="H183" s="96" t="s">
        <v>481</v>
      </c>
      <c r="J183" s="77"/>
    </row>
    <row r="184" spans="2:10" ht="15">
      <c r="B184" s="106" t="s">
        <v>457</v>
      </c>
      <c r="C184" t="str">
        <f t="shared" si="2"/>
        <v>Баланс\Справка\ПрочЦен\!ВтчНаим\СумНач</v>
      </c>
      <c r="D184" s="96" t="s">
        <v>477</v>
      </c>
      <c r="E184" s="96" t="s">
        <v>478</v>
      </c>
      <c r="F184" s="96" t="s">
        <v>344</v>
      </c>
      <c r="G184" s="75" t="s">
        <v>487</v>
      </c>
      <c r="H184" s="96" t="s">
        <v>479</v>
      </c>
      <c r="J184" s="77"/>
    </row>
    <row r="185" spans="2:10" ht="15">
      <c r="B185" s="107" t="s">
        <v>254</v>
      </c>
      <c r="C185" t="str">
        <f t="shared" si="2"/>
        <v>Баланс\Справка\ПрочЦен\!ВтчНаим\СумКон</v>
      </c>
      <c r="D185" s="96" t="s">
        <v>477</v>
      </c>
      <c r="E185" s="96" t="s">
        <v>478</v>
      </c>
      <c r="F185" s="96" t="s">
        <v>344</v>
      </c>
      <c r="G185" s="75" t="s">
        <v>487</v>
      </c>
      <c r="H185" s="98" t="s">
        <v>480</v>
      </c>
      <c r="J185" s="77"/>
    </row>
    <row r="186" spans="2:5" ht="12.75">
      <c r="B186" s="73"/>
      <c r="D186" s="73"/>
      <c r="E186" s="73"/>
    </row>
    <row r="187" spans="2:5" ht="12.75">
      <c r="B187" s="73"/>
      <c r="D187" s="73"/>
      <c r="E187" s="73"/>
    </row>
    <row r="188" spans="2:5" ht="12.75">
      <c r="B188" s="73"/>
      <c r="D188" s="73"/>
      <c r="E188" s="73"/>
    </row>
    <row r="189" spans="2:5" ht="12.75">
      <c r="B189" s="73"/>
      <c r="D189" s="73"/>
      <c r="E189" s="73"/>
    </row>
    <row r="190" spans="2:5" ht="12.75">
      <c r="B190" s="73"/>
      <c r="D190" s="73"/>
      <c r="E190" s="73"/>
    </row>
    <row r="191" spans="2:5" ht="12.75">
      <c r="B191" s="73"/>
      <c r="D191" s="73"/>
      <c r="E191" s="73"/>
    </row>
    <row r="192" spans="2:5" ht="12.75">
      <c r="B192" s="73"/>
      <c r="D192" s="73"/>
      <c r="E192" s="73"/>
    </row>
    <row r="193" spans="2:5" ht="12.75">
      <c r="B193" s="73"/>
      <c r="D193" s="73"/>
      <c r="E193" s="73"/>
    </row>
    <row r="194" spans="2:5" ht="12.75">
      <c r="B194" s="73"/>
      <c r="D194" s="73"/>
      <c r="E194" s="73"/>
    </row>
    <row r="195" spans="2:5" ht="12.75">
      <c r="B195" s="73"/>
      <c r="D195" s="73"/>
      <c r="E195" s="73"/>
    </row>
    <row r="196" spans="2:5" ht="12.75">
      <c r="B196" s="73"/>
      <c r="D196" s="73"/>
      <c r="E196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K128"/>
  <sheetViews>
    <sheetView showGridLines="0" showRowColHeaders="0" showOutlineSymbols="0" zoomScalePageLayoutView="0" workbookViewId="0" topLeftCell="A29">
      <selection activeCell="AP56" sqref="AP56:AX56"/>
    </sheetView>
  </sheetViews>
  <sheetFormatPr defaultColWidth="1.75390625" defaultRowHeight="12.75"/>
  <cols>
    <col min="1" max="16384" width="1.75390625" style="1" customWidth="1"/>
  </cols>
  <sheetData>
    <row r="1" spans="1:50" ht="11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AX1" s="2" t="s">
        <v>102</v>
      </c>
    </row>
    <row r="2" spans="1:50" ht="11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AX2" s="2" t="s">
        <v>140</v>
      </c>
    </row>
    <row r="3" ht="11.25">
      <c r="AX3" s="2" t="s">
        <v>141</v>
      </c>
    </row>
    <row r="4" ht="11.25">
      <c r="AX4" s="2" t="s">
        <v>142</v>
      </c>
    </row>
    <row r="5" spans="1:50" s="4" customFormat="1" ht="15">
      <c r="A5" s="343" t="s">
        <v>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60" s="7" customFormat="1" ht="13.5" thickBot="1">
      <c r="A6" s="5"/>
      <c r="B6" s="5"/>
      <c r="C6" s="62"/>
      <c r="F6" s="63" t="s">
        <v>260</v>
      </c>
      <c r="M6" s="352" t="str">
        <f>"01 январь 20"&amp;год_отчетности&amp;" г."</f>
        <v>01 январь 2009 г.</v>
      </c>
      <c r="N6" s="352"/>
      <c r="O6" s="352"/>
      <c r="P6" s="352"/>
      <c r="Q6" s="352"/>
      <c r="R6" s="352"/>
      <c r="S6" s="352"/>
      <c r="T6" s="352"/>
      <c r="U6" s="352"/>
      <c r="V6" s="6" t="s">
        <v>261</v>
      </c>
      <c r="W6" s="42"/>
      <c r="X6" s="353">
        <f>DATE(AM8,AQ8,AU8)</f>
        <v>40178</v>
      </c>
      <c r="Y6" s="353"/>
      <c r="Z6" s="353"/>
      <c r="AA6" s="353"/>
      <c r="AB6" s="353"/>
      <c r="AC6" s="353"/>
      <c r="AD6" s="353"/>
      <c r="AE6" s="353"/>
      <c r="AF6" s="353"/>
      <c r="AG6" s="353"/>
      <c r="AH6" s="354"/>
      <c r="AI6" s="354"/>
      <c r="AJ6" s="62"/>
      <c r="AK6" s="5"/>
      <c r="AL6" s="5"/>
      <c r="AM6" s="367" t="s">
        <v>1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9"/>
      <c r="BH6" s="64"/>
    </row>
    <row r="7" spans="1:50" s="7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 t="s">
        <v>7</v>
      </c>
      <c r="AL7" s="8"/>
      <c r="AM7" s="349" t="s">
        <v>2</v>
      </c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1"/>
    </row>
    <row r="8" spans="1:50" s="42" customFormat="1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4" t="s">
        <v>8</v>
      </c>
      <c r="AL8" s="43"/>
      <c r="AM8" s="366" t="str">
        <f>"20"&amp;год_отчетности</f>
        <v>2009</v>
      </c>
      <c r="AN8" s="344"/>
      <c r="AO8" s="344"/>
      <c r="AP8" s="344"/>
      <c r="AQ8" s="344" t="str">
        <f>IF(period="0","12",TEXT(period,"00"))</f>
        <v>12</v>
      </c>
      <c r="AR8" s="344"/>
      <c r="AS8" s="344"/>
      <c r="AT8" s="344"/>
      <c r="AU8" s="344" t="str">
        <f>IF(period="0","31",DAY((DATEVALUE("01."&amp;TEXT(period+1,"00")&amp;".20"&amp;год_отчетности)-1)))</f>
        <v>31</v>
      </c>
      <c r="AV8" s="344"/>
      <c r="AW8" s="344"/>
      <c r="AX8" s="345"/>
    </row>
    <row r="9" spans="1:50" s="42" customFormat="1" ht="13.5" customHeight="1">
      <c r="A9" s="45" t="s">
        <v>3</v>
      </c>
      <c r="B9" s="45"/>
      <c r="C9" s="45"/>
      <c r="D9" s="45"/>
      <c r="E9" s="45"/>
      <c r="F9" s="45"/>
      <c r="G9" s="45"/>
      <c r="H9" s="196" t="str">
        <f>IF([1]!Наименование="","",[1]!Наименование)</f>
        <v>ОАО "МАГАЗИН "ОЛИМПИЕЦ"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51"/>
      <c r="AH9" s="52"/>
      <c r="AI9" s="53"/>
      <c r="AJ9" s="53"/>
      <c r="AK9" s="54" t="s">
        <v>4</v>
      </c>
      <c r="AL9" s="53"/>
      <c r="AM9" s="346" t="str">
        <f>IF([1]!ОКПО="","",[1]!ОКПО)</f>
        <v>25598429</v>
      </c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8"/>
    </row>
    <row r="10" spans="1:50" s="42" customFormat="1" ht="13.5" customHeight="1">
      <c r="A10" s="45" t="s">
        <v>5</v>
      </c>
      <c r="B10" s="45"/>
      <c r="C10" s="45"/>
      <c r="D10" s="45"/>
      <c r="E10" s="45"/>
      <c r="F10" s="45"/>
      <c r="G10" s="45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2"/>
      <c r="AJ10" s="53"/>
      <c r="AK10" s="54" t="s">
        <v>9</v>
      </c>
      <c r="AL10" s="53"/>
      <c r="AM10" s="346" t="str">
        <f>[1]!ИННЮЛ&amp;""</f>
        <v>5256000023</v>
      </c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8"/>
    </row>
    <row r="11" spans="1:50" s="42" customFormat="1" ht="13.5" customHeight="1">
      <c r="A11" s="45" t="s">
        <v>6</v>
      </c>
      <c r="B11" s="45"/>
      <c r="C11" s="45"/>
      <c r="D11" s="45"/>
      <c r="E11" s="45"/>
      <c r="F11" s="45"/>
      <c r="G11" s="45"/>
      <c r="H11" s="52"/>
      <c r="I11" s="52"/>
      <c r="J11" s="196" t="str">
        <f>IF([1]!ОснВидДеят="","",[1]!ОснВидДеят)</f>
        <v>СДАЧА ВНАЕМ СОБСТВЕННОГО НЕЖИЛОГО НЕДВИЖИМОГО ИМУЩЕСТВА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51"/>
      <c r="AH11" s="52"/>
      <c r="AI11" s="53"/>
      <c r="AJ11" s="53"/>
      <c r="AK11" s="54" t="s">
        <v>78</v>
      </c>
      <c r="AL11" s="53"/>
      <c r="AM11" s="197" t="str">
        <f>IF([1]!ОКВЭД="","",[1]!ОКВЭД)</f>
        <v>70.20.2</v>
      </c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362"/>
    </row>
    <row r="12" spans="1:50" s="42" customFormat="1" ht="13.5" customHeight="1">
      <c r="A12" s="45" t="s">
        <v>259</v>
      </c>
      <c r="B12" s="45"/>
      <c r="C12" s="45"/>
      <c r="D12" s="45"/>
      <c r="E12" s="45"/>
      <c r="F12" s="45"/>
      <c r="G12" s="45"/>
      <c r="H12" s="52"/>
      <c r="I12" s="52"/>
      <c r="J12" s="51"/>
      <c r="K12" s="51"/>
      <c r="L12" s="51"/>
      <c r="M12" s="51"/>
      <c r="N12" s="51"/>
      <c r="O12" s="51"/>
      <c r="P12" s="51"/>
      <c r="Q12" s="51"/>
      <c r="R12" s="196" t="str">
        <f>IF([1]!ОргПравФорм="","",[1]!ОргПравФорм)</f>
        <v>ОТКРЫТОЕ АКЦИОНЕРНОЕ ОБЩЕСТВО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53"/>
      <c r="AM12" s="200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363"/>
    </row>
    <row r="13" spans="1:50" s="42" customFormat="1" ht="13.5" customHeight="1">
      <c r="A13" s="45" t="s">
        <v>258</v>
      </c>
      <c r="B13" s="45"/>
      <c r="C13" s="45"/>
      <c r="D13" s="45"/>
      <c r="E13" s="45"/>
      <c r="F13" s="45"/>
      <c r="G13" s="45"/>
      <c r="H13" s="53"/>
      <c r="I13" s="53"/>
      <c r="J13" s="53"/>
      <c r="K13" s="53"/>
      <c r="L13" s="196" t="str">
        <f>IF([1]!ФормСобств="","",[1]!ФормСобств)</f>
        <v>ЧАСТНАЯ</v>
      </c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56"/>
      <c r="AM13" s="197" t="str">
        <f>IF([1]!ОКОПФ="","",[1]!ОКОПФ)</f>
        <v>47</v>
      </c>
      <c r="AN13" s="198"/>
      <c r="AO13" s="198"/>
      <c r="AP13" s="198"/>
      <c r="AQ13" s="198"/>
      <c r="AR13" s="199"/>
      <c r="AS13" s="364" t="str">
        <f>IF([1]!ОКФС="","",[1]!ОКФС)</f>
        <v>16</v>
      </c>
      <c r="AT13" s="198"/>
      <c r="AU13" s="198"/>
      <c r="AV13" s="198"/>
      <c r="AW13" s="198"/>
      <c r="AX13" s="362"/>
    </row>
    <row r="14" spans="1:50" s="42" customFormat="1" ht="13.5" customHeight="1">
      <c r="A14" s="47"/>
      <c r="B14" s="47"/>
      <c r="C14" s="47"/>
      <c r="D14" s="47"/>
      <c r="E14" s="47"/>
      <c r="F14" s="47"/>
      <c r="G14" s="4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8"/>
      <c r="AE14" s="58"/>
      <c r="AF14" s="53"/>
      <c r="AG14" s="53"/>
      <c r="AH14" s="53"/>
      <c r="AI14" s="53"/>
      <c r="AJ14" s="53"/>
      <c r="AK14" s="54" t="s">
        <v>10</v>
      </c>
      <c r="AL14" s="53"/>
      <c r="AM14" s="200"/>
      <c r="AN14" s="201"/>
      <c r="AO14" s="201"/>
      <c r="AP14" s="201"/>
      <c r="AQ14" s="201"/>
      <c r="AR14" s="202"/>
      <c r="AS14" s="365"/>
      <c r="AT14" s="201"/>
      <c r="AU14" s="201"/>
      <c r="AV14" s="201"/>
      <c r="AW14" s="201"/>
      <c r="AX14" s="363"/>
    </row>
    <row r="15" spans="1:50" s="42" customFormat="1" ht="13.5" customHeight="1" thickBot="1">
      <c r="A15" s="361" t="s">
        <v>257</v>
      </c>
      <c r="B15" s="361"/>
      <c r="C15" s="361"/>
      <c r="D15" s="361"/>
      <c r="E15" s="361"/>
      <c r="F15" s="361"/>
      <c r="G15" s="361"/>
      <c r="H15" s="361"/>
      <c r="I15" s="361"/>
      <c r="J15" s="204" t="str">
        <f>IF(П000010001000=385,"млн. руб","тыс. руб")</f>
        <v>тыс. руб</v>
      </c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47"/>
      <c r="AD15" s="47"/>
      <c r="AE15" s="47"/>
      <c r="AF15" s="45"/>
      <c r="AG15" s="45"/>
      <c r="AH15" s="45"/>
      <c r="AI15" s="45"/>
      <c r="AJ15" s="45"/>
      <c r="AK15" s="46" t="s">
        <v>11</v>
      </c>
      <c r="AL15" s="45"/>
      <c r="AM15" s="205">
        <v>384</v>
      </c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</row>
    <row r="16" spans="1:50" s="41" customFormat="1" ht="13.5" customHeight="1" thickBot="1">
      <c r="A16" s="48" t="s">
        <v>256</v>
      </c>
      <c r="B16" s="48"/>
      <c r="C16" s="48"/>
      <c r="D16" s="48"/>
      <c r="E16" s="203" t="str">
        <f>SUBSTITUTE([1]!АдрЮр,","," ")</f>
        <v>643 603016 52  НИЖНИЙ НОВГОРОД Г  ВЕДЕНЯПИНА УЛ 7 9 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s="7" customFormat="1" ht="13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 t="s">
        <v>12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358" t="str">
        <f>дата_отчетности</f>
        <v>19.02.2010</v>
      </c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60"/>
    </row>
    <row r="18" spans="1:50" s="7" customFormat="1" ht="13.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 t="s">
        <v>13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355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</row>
    <row r="21" spans="1:50" s="7" customFormat="1" ht="12">
      <c r="A21" s="220" t="s">
        <v>14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 t="s">
        <v>133</v>
      </c>
      <c r="AD21" s="220"/>
      <c r="AE21" s="220"/>
      <c r="AF21" s="220"/>
      <c r="AG21" s="220" t="s">
        <v>69</v>
      </c>
      <c r="AH21" s="220"/>
      <c r="AI21" s="220"/>
      <c r="AJ21" s="220"/>
      <c r="AK21" s="220"/>
      <c r="AL21" s="220"/>
      <c r="AM21" s="220"/>
      <c r="AN21" s="220"/>
      <c r="AO21" s="220"/>
      <c r="AP21" s="220" t="s">
        <v>71</v>
      </c>
      <c r="AQ21" s="220"/>
      <c r="AR21" s="220"/>
      <c r="AS21" s="220"/>
      <c r="AT21" s="220"/>
      <c r="AU21" s="220"/>
      <c r="AV21" s="220"/>
      <c r="AW21" s="220"/>
      <c r="AX21" s="220"/>
    </row>
    <row r="22" spans="1:50" s="7" customFormat="1" ht="12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 t="s">
        <v>134</v>
      </c>
      <c r="AD22" s="293"/>
      <c r="AE22" s="293"/>
      <c r="AF22" s="293"/>
      <c r="AG22" s="293" t="s">
        <v>70</v>
      </c>
      <c r="AH22" s="293"/>
      <c r="AI22" s="293"/>
      <c r="AJ22" s="293"/>
      <c r="AK22" s="293"/>
      <c r="AL22" s="293"/>
      <c r="AM22" s="293"/>
      <c r="AN22" s="293"/>
      <c r="AO22" s="293"/>
      <c r="AP22" s="293" t="s">
        <v>72</v>
      </c>
      <c r="AQ22" s="293"/>
      <c r="AR22" s="293"/>
      <c r="AS22" s="293"/>
      <c r="AT22" s="293"/>
      <c r="AU22" s="293"/>
      <c r="AV22" s="293"/>
      <c r="AW22" s="293"/>
      <c r="AX22" s="293"/>
    </row>
    <row r="23" spans="1:50" s="7" customFormat="1" ht="12.75" thickBot="1">
      <c r="A23" s="220">
        <v>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>
        <v>2</v>
      </c>
      <c r="AD23" s="220"/>
      <c r="AE23" s="220"/>
      <c r="AF23" s="220"/>
      <c r="AG23" s="220">
        <v>3</v>
      </c>
      <c r="AH23" s="220"/>
      <c r="AI23" s="220"/>
      <c r="AJ23" s="220"/>
      <c r="AK23" s="220"/>
      <c r="AL23" s="220"/>
      <c r="AM23" s="220"/>
      <c r="AN23" s="220"/>
      <c r="AO23" s="220"/>
      <c r="AP23" s="220">
        <v>4</v>
      </c>
      <c r="AQ23" s="220"/>
      <c r="AR23" s="220"/>
      <c r="AS23" s="220"/>
      <c r="AT23" s="220"/>
      <c r="AU23" s="220"/>
      <c r="AV23" s="220"/>
      <c r="AW23" s="220"/>
      <c r="AX23" s="220"/>
    </row>
    <row r="24" spans="1:50" s="5" customFormat="1" ht="12.75">
      <c r="A24" s="280" t="s">
        <v>23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14"/>
      <c r="AD24" s="215"/>
      <c r="AE24" s="215"/>
      <c r="AF24" s="216"/>
      <c r="AG24" s="211">
        <v>0</v>
      </c>
      <c r="AH24" s="212"/>
      <c r="AI24" s="212"/>
      <c r="AJ24" s="212"/>
      <c r="AK24" s="212"/>
      <c r="AL24" s="212"/>
      <c r="AM24" s="212"/>
      <c r="AN24" s="212"/>
      <c r="AO24" s="213"/>
      <c r="AP24" s="211">
        <v>0</v>
      </c>
      <c r="AQ24" s="212"/>
      <c r="AR24" s="212"/>
      <c r="AS24" s="212"/>
      <c r="AT24" s="212"/>
      <c r="AU24" s="212"/>
      <c r="AV24" s="212"/>
      <c r="AW24" s="212"/>
      <c r="AX24" s="213"/>
    </row>
    <row r="25" spans="1:50" s="5" customFormat="1" ht="12.75">
      <c r="A25" s="327" t="s">
        <v>79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9"/>
      <c r="AC25" s="190" t="s">
        <v>15</v>
      </c>
      <c r="AD25" s="191"/>
      <c r="AE25" s="191"/>
      <c r="AF25" s="192"/>
      <c r="AG25" s="153"/>
      <c r="AH25" s="154"/>
      <c r="AI25" s="154"/>
      <c r="AJ25" s="154"/>
      <c r="AK25" s="154"/>
      <c r="AL25" s="154"/>
      <c r="AM25" s="154"/>
      <c r="AN25" s="154"/>
      <c r="AO25" s="155"/>
      <c r="AP25" s="153"/>
      <c r="AQ25" s="154"/>
      <c r="AR25" s="154"/>
      <c r="AS25" s="154"/>
      <c r="AT25" s="154"/>
      <c r="AU25" s="154"/>
      <c r="AV25" s="154"/>
      <c r="AW25" s="154"/>
      <c r="AX25" s="155"/>
    </row>
    <row r="26" spans="1:50" s="5" customFormat="1" ht="15" customHeight="1">
      <c r="A26" s="257" t="s">
        <v>80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  <c r="AC26" s="248" t="s">
        <v>16</v>
      </c>
      <c r="AD26" s="249"/>
      <c r="AE26" s="249"/>
      <c r="AF26" s="249"/>
      <c r="AG26" s="326">
        <v>1898</v>
      </c>
      <c r="AH26" s="326"/>
      <c r="AI26" s="326"/>
      <c r="AJ26" s="326"/>
      <c r="AK26" s="326"/>
      <c r="AL26" s="326"/>
      <c r="AM26" s="326"/>
      <c r="AN26" s="326"/>
      <c r="AO26" s="326"/>
      <c r="AP26" s="326">
        <v>1520</v>
      </c>
      <c r="AQ26" s="326"/>
      <c r="AR26" s="326"/>
      <c r="AS26" s="326"/>
      <c r="AT26" s="326"/>
      <c r="AU26" s="326"/>
      <c r="AV26" s="326"/>
      <c r="AW26" s="326"/>
      <c r="AX26" s="326"/>
    </row>
    <row r="27" spans="1:50" s="5" customFormat="1" ht="15" customHeight="1">
      <c r="A27" s="258" t="s">
        <v>81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  <c r="AC27" s="248" t="s">
        <v>17</v>
      </c>
      <c r="AD27" s="249"/>
      <c r="AE27" s="249"/>
      <c r="AF27" s="249"/>
      <c r="AG27" s="326">
        <v>0</v>
      </c>
      <c r="AH27" s="326"/>
      <c r="AI27" s="326"/>
      <c r="AJ27" s="326"/>
      <c r="AK27" s="326"/>
      <c r="AL27" s="326"/>
      <c r="AM27" s="326"/>
      <c r="AN27" s="326"/>
      <c r="AO27" s="326"/>
      <c r="AP27" s="326">
        <v>0</v>
      </c>
      <c r="AQ27" s="326"/>
      <c r="AR27" s="326"/>
      <c r="AS27" s="326"/>
      <c r="AT27" s="326"/>
      <c r="AU27" s="326"/>
      <c r="AV27" s="326"/>
      <c r="AW27" s="326"/>
      <c r="AX27" s="326"/>
    </row>
    <row r="28" spans="1:50" s="5" customFormat="1" ht="15" customHeight="1">
      <c r="A28" s="258" t="s">
        <v>82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248" t="s">
        <v>18</v>
      </c>
      <c r="AD28" s="249"/>
      <c r="AE28" s="249"/>
      <c r="AF28" s="249"/>
      <c r="AG28" s="326">
        <v>0</v>
      </c>
      <c r="AH28" s="326"/>
      <c r="AI28" s="326"/>
      <c r="AJ28" s="326"/>
      <c r="AK28" s="326"/>
      <c r="AL28" s="326"/>
      <c r="AM28" s="326"/>
      <c r="AN28" s="326"/>
      <c r="AO28" s="326"/>
      <c r="AP28" s="326">
        <v>0</v>
      </c>
      <c r="AQ28" s="326"/>
      <c r="AR28" s="326"/>
      <c r="AS28" s="326"/>
      <c r="AT28" s="326"/>
      <c r="AU28" s="326"/>
      <c r="AV28" s="326"/>
      <c r="AW28" s="326"/>
      <c r="AX28" s="326"/>
    </row>
    <row r="29" spans="1:50" s="5" customFormat="1" ht="15" customHeight="1">
      <c r="A29" s="258" t="s">
        <v>83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9"/>
      <c r="AC29" s="248" t="s">
        <v>19</v>
      </c>
      <c r="AD29" s="249"/>
      <c r="AE29" s="249"/>
      <c r="AF29" s="249"/>
      <c r="AG29" s="326">
        <v>0</v>
      </c>
      <c r="AH29" s="326"/>
      <c r="AI29" s="326"/>
      <c r="AJ29" s="326"/>
      <c r="AK29" s="326"/>
      <c r="AL29" s="326"/>
      <c r="AM29" s="326"/>
      <c r="AN29" s="326"/>
      <c r="AO29" s="326"/>
      <c r="AP29" s="326">
        <v>0</v>
      </c>
      <c r="AQ29" s="326"/>
      <c r="AR29" s="326"/>
      <c r="AS29" s="326"/>
      <c r="AT29" s="326"/>
      <c r="AU29" s="326"/>
      <c r="AV29" s="326"/>
      <c r="AW29" s="326"/>
      <c r="AX29" s="326"/>
    </row>
    <row r="30" spans="1:50" s="5" customFormat="1" ht="15" customHeight="1">
      <c r="A30" s="258" t="s">
        <v>136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/>
      <c r="AC30" s="248" t="s">
        <v>20</v>
      </c>
      <c r="AD30" s="249"/>
      <c r="AE30" s="249"/>
      <c r="AF30" s="249"/>
      <c r="AG30" s="326">
        <v>0</v>
      </c>
      <c r="AH30" s="326"/>
      <c r="AI30" s="326"/>
      <c r="AJ30" s="326"/>
      <c r="AK30" s="326"/>
      <c r="AL30" s="326"/>
      <c r="AM30" s="326"/>
      <c r="AN30" s="326"/>
      <c r="AO30" s="326"/>
      <c r="AP30" s="326">
        <v>0</v>
      </c>
      <c r="AQ30" s="326"/>
      <c r="AR30" s="326"/>
      <c r="AS30" s="326"/>
      <c r="AT30" s="326"/>
      <c r="AU30" s="326"/>
      <c r="AV30" s="326"/>
      <c r="AW30" s="326"/>
      <c r="AX30" s="326"/>
    </row>
    <row r="31" spans="1:50" s="5" customFormat="1" ht="15" customHeight="1">
      <c r="A31" s="258" t="s">
        <v>25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338"/>
      <c r="AC31" s="248" t="s">
        <v>21</v>
      </c>
      <c r="AD31" s="249"/>
      <c r="AE31" s="249"/>
      <c r="AF31" s="249"/>
      <c r="AG31" s="326">
        <v>0</v>
      </c>
      <c r="AH31" s="326"/>
      <c r="AI31" s="326"/>
      <c r="AJ31" s="326"/>
      <c r="AK31" s="326"/>
      <c r="AL31" s="326"/>
      <c r="AM31" s="326"/>
      <c r="AN31" s="326"/>
      <c r="AO31" s="326"/>
      <c r="AP31" s="326">
        <v>0</v>
      </c>
      <c r="AQ31" s="326"/>
      <c r="AR31" s="326"/>
      <c r="AS31" s="326"/>
      <c r="AT31" s="326"/>
      <c r="AU31" s="326"/>
      <c r="AV31" s="326"/>
      <c r="AW31" s="326"/>
      <c r="AX31" s="326"/>
    </row>
    <row r="32" spans="1:50" s="5" customFormat="1" ht="15" customHeight="1" thickBot="1">
      <c r="A32" s="136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  <c r="AC32" s="322"/>
      <c r="AD32" s="334"/>
      <c r="AE32" s="334"/>
      <c r="AF32" s="335"/>
      <c r="AG32" s="221">
        <v>0</v>
      </c>
      <c r="AH32" s="222"/>
      <c r="AI32" s="222"/>
      <c r="AJ32" s="222"/>
      <c r="AK32" s="222"/>
      <c r="AL32" s="222"/>
      <c r="AM32" s="222"/>
      <c r="AN32" s="222"/>
      <c r="AO32" s="223"/>
      <c r="AP32" s="221">
        <v>0</v>
      </c>
      <c r="AQ32" s="222"/>
      <c r="AR32" s="222"/>
      <c r="AS32" s="222"/>
      <c r="AT32" s="222"/>
      <c r="AU32" s="222"/>
      <c r="AV32" s="222"/>
      <c r="AW32" s="222"/>
      <c r="AX32" s="223"/>
    </row>
    <row r="33" spans="1:50" s="5" customFormat="1" ht="15" customHeight="1" hidden="1" thickBot="1">
      <c r="A33" s="376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8"/>
      <c r="AC33" s="379"/>
      <c r="AD33" s="380"/>
      <c r="AE33" s="380"/>
      <c r="AF33" s="381"/>
      <c r="AG33" s="373"/>
      <c r="AH33" s="374"/>
      <c r="AI33" s="374"/>
      <c r="AJ33" s="374"/>
      <c r="AK33" s="374"/>
      <c r="AL33" s="374"/>
      <c r="AM33" s="374"/>
      <c r="AN33" s="374"/>
      <c r="AO33" s="375"/>
      <c r="AP33" s="373"/>
      <c r="AQ33" s="374"/>
      <c r="AR33" s="374"/>
      <c r="AS33" s="374"/>
      <c r="AT33" s="374"/>
      <c r="AU33" s="374"/>
      <c r="AV33" s="374"/>
      <c r="AW33" s="374"/>
      <c r="AX33" s="375"/>
    </row>
    <row r="34" spans="1:50" s="5" customFormat="1" ht="15" customHeight="1" thickBot="1">
      <c r="A34" s="339" t="s">
        <v>103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40"/>
      <c r="AC34" s="274" t="s">
        <v>22</v>
      </c>
      <c r="AD34" s="275"/>
      <c r="AE34" s="275"/>
      <c r="AF34" s="275"/>
      <c r="AG34" s="333">
        <f>SUM(AG24:AO31)</f>
        <v>1898</v>
      </c>
      <c r="AH34" s="333"/>
      <c r="AI34" s="333"/>
      <c r="AJ34" s="333"/>
      <c r="AK34" s="333"/>
      <c r="AL34" s="333"/>
      <c r="AM34" s="333"/>
      <c r="AN34" s="333"/>
      <c r="AO34" s="333"/>
      <c r="AP34" s="333">
        <f>SUM(AP24:AX31)</f>
        <v>1520</v>
      </c>
      <c r="AQ34" s="333"/>
      <c r="AR34" s="333"/>
      <c r="AS34" s="333"/>
      <c r="AT34" s="333"/>
      <c r="AU34" s="333"/>
      <c r="AV34" s="333"/>
      <c r="AW34" s="333"/>
      <c r="AX34" s="333"/>
    </row>
    <row r="35" spans="1:50" s="5" customFormat="1" ht="12.75">
      <c r="A35" s="296" t="s">
        <v>27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190"/>
      <c r="AD35" s="191"/>
      <c r="AE35" s="191"/>
      <c r="AF35" s="192"/>
      <c r="AG35" s="224">
        <f>SUM(AG37:AO44)</f>
        <v>97</v>
      </c>
      <c r="AH35" s="225"/>
      <c r="AI35" s="225"/>
      <c r="AJ35" s="225"/>
      <c r="AK35" s="225"/>
      <c r="AL35" s="225"/>
      <c r="AM35" s="225"/>
      <c r="AN35" s="225"/>
      <c r="AO35" s="226"/>
      <c r="AP35" s="224">
        <f>SUM(AP37:AX44)</f>
        <v>72</v>
      </c>
      <c r="AQ35" s="225"/>
      <c r="AR35" s="225"/>
      <c r="AS35" s="225"/>
      <c r="AT35" s="225"/>
      <c r="AU35" s="225"/>
      <c r="AV35" s="225"/>
      <c r="AW35" s="225"/>
      <c r="AX35" s="226"/>
    </row>
    <row r="36" spans="1:50" s="5" customFormat="1" ht="12.75">
      <c r="A36" s="254" t="s">
        <v>28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6"/>
      <c r="AC36" s="217" t="s">
        <v>30</v>
      </c>
      <c r="AD36" s="218"/>
      <c r="AE36" s="218"/>
      <c r="AF36" s="219"/>
      <c r="AG36" s="165"/>
      <c r="AH36" s="166"/>
      <c r="AI36" s="166"/>
      <c r="AJ36" s="166"/>
      <c r="AK36" s="166"/>
      <c r="AL36" s="166"/>
      <c r="AM36" s="166"/>
      <c r="AN36" s="166"/>
      <c r="AO36" s="167"/>
      <c r="AP36" s="165"/>
      <c r="AQ36" s="166"/>
      <c r="AR36" s="166"/>
      <c r="AS36" s="166"/>
      <c r="AT36" s="166"/>
      <c r="AU36" s="166"/>
      <c r="AV36" s="166"/>
      <c r="AW36" s="166"/>
      <c r="AX36" s="167"/>
    </row>
    <row r="37" spans="1:50" s="5" customFormat="1" ht="12.75">
      <c r="A37" s="289" t="s">
        <v>24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1"/>
      <c r="AC37" s="193"/>
      <c r="AD37" s="194"/>
      <c r="AE37" s="194"/>
      <c r="AF37" s="195"/>
      <c r="AG37" s="150">
        <v>97</v>
      </c>
      <c r="AH37" s="151"/>
      <c r="AI37" s="151"/>
      <c r="AJ37" s="151"/>
      <c r="AK37" s="151"/>
      <c r="AL37" s="151"/>
      <c r="AM37" s="151"/>
      <c r="AN37" s="151"/>
      <c r="AO37" s="152"/>
      <c r="AP37" s="150">
        <v>72</v>
      </c>
      <c r="AQ37" s="151"/>
      <c r="AR37" s="151"/>
      <c r="AS37" s="151"/>
      <c r="AT37" s="151"/>
      <c r="AU37" s="151"/>
      <c r="AV37" s="151"/>
      <c r="AW37" s="151"/>
      <c r="AX37" s="152"/>
    </row>
    <row r="38" spans="1:50" s="5" customFormat="1" ht="12.75">
      <c r="A38" s="271" t="s">
        <v>73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3"/>
      <c r="AC38" s="217" t="s">
        <v>143</v>
      </c>
      <c r="AD38" s="218"/>
      <c r="AE38" s="218"/>
      <c r="AF38" s="219"/>
      <c r="AG38" s="153"/>
      <c r="AH38" s="154"/>
      <c r="AI38" s="154"/>
      <c r="AJ38" s="154"/>
      <c r="AK38" s="154"/>
      <c r="AL38" s="154"/>
      <c r="AM38" s="154"/>
      <c r="AN38" s="154"/>
      <c r="AO38" s="155"/>
      <c r="AP38" s="153"/>
      <c r="AQ38" s="154"/>
      <c r="AR38" s="154"/>
      <c r="AS38" s="154"/>
      <c r="AT38" s="154"/>
      <c r="AU38" s="154"/>
      <c r="AV38" s="154"/>
      <c r="AW38" s="154"/>
      <c r="AX38" s="155"/>
    </row>
    <row r="39" spans="1:50" s="5" customFormat="1" ht="15" customHeight="1">
      <c r="A39" s="336" t="s">
        <v>84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2"/>
      <c r="AC39" s="208" t="s">
        <v>144</v>
      </c>
      <c r="AD39" s="209"/>
      <c r="AE39" s="209"/>
      <c r="AF39" s="210"/>
      <c r="AG39" s="145">
        <v>0</v>
      </c>
      <c r="AH39" s="146"/>
      <c r="AI39" s="146"/>
      <c r="AJ39" s="146"/>
      <c r="AK39" s="146"/>
      <c r="AL39" s="146"/>
      <c r="AM39" s="146"/>
      <c r="AN39" s="146"/>
      <c r="AO39" s="147"/>
      <c r="AP39" s="145">
        <v>0</v>
      </c>
      <c r="AQ39" s="146"/>
      <c r="AR39" s="146"/>
      <c r="AS39" s="146"/>
      <c r="AT39" s="146"/>
      <c r="AU39" s="146"/>
      <c r="AV39" s="146"/>
      <c r="AW39" s="146"/>
      <c r="AX39" s="147"/>
    </row>
    <row r="40" spans="1:50" s="5" customFormat="1" ht="15" customHeight="1">
      <c r="A40" s="301" t="s">
        <v>104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208" t="s">
        <v>145</v>
      </c>
      <c r="AD40" s="209"/>
      <c r="AE40" s="209"/>
      <c r="AF40" s="210"/>
      <c r="AG40" s="145">
        <v>0</v>
      </c>
      <c r="AH40" s="146"/>
      <c r="AI40" s="146"/>
      <c r="AJ40" s="146"/>
      <c r="AK40" s="146"/>
      <c r="AL40" s="146"/>
      <c r="AM40" s="146"/>
      <c r="AN40" s="146"/>
      <c r="AO40" s="147"/>
      <c r="AP40" s="145">
        <v>0</v>
      </c>
      <c r="AQ40" s="146"/>
      <c r="AR40" s="146"/>
      <c r="AS40" s="146"/>
      <c r="AT40" s="146"/>
      <c r="AU40" s="146"/>
      <c r="AV40" s="146"/>
      <c r="AW40" s="146"/>
      <c r="AX40" s="147"/>
    </row>
    <row r="41" spans="1:50" s="5" customFormat="1" ht="15" customHeight="1">
      <c r="A41" s="336" t="s">
        <v>74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2"/>
      <c r="AC41" s="208" t="s">
        <v>146</v>
      </c>
      <c r="AD41" s="209"/>
      <c r="AE41" s="209"/>
      <c r="AF41" s="210"/>
      <c r="AG41" s="145">
        <v>0</v>
      </c>
      <c r="AH41" s="146"/>
      <c r="AI41" s="146"/>
      <c r="AJ41" s="146"/>
      <c r="AK41" s="146"/>
      <c r="AL41" s="146"/>
      <c r="AM41" s="146"/>
      <c r="AN41" s="146"/>
      <c r="AO41" s="147"/>
      <c r="AP41" s="145">
        <v>0</v>
      </c>
      <c r="AQ41" s="146"/>
      <c r="AR41" s="146"/>
      <c r="AS41" s="146"/>
      <c r="AT41" s="146"/>
      <c r="AU41" s="146"/>
      <c r="AV41" s="146"/>
      <c r="AW41" s="146"/>
      <c r="AX41" s="147"/>
    </row>
    <row r="42" spans="1:50" s="5" customFormat="1" ht="15" customHeight="1">
      <c r="A42" s="336" t="s">
        <v>85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2"/>
      <c r="AC42" s="208" t="s">
        <v>147</v>
      </c>
      <c r="AD42" s="209"/>
      <c r="AE42" s="209"/>
      <c r="AF42" s="210"/>
      <c r="AG42" s="145">
        <v>0</v>
      </c>
      <c r="AH42" s="146"/>
      <c r="AI42" s="146"/>
      <c r="AJ42" s="146"/>
      <c r="AK42" s="146"/>
      <c r="AL42" s="146"/>
      <c r="AM42" s="146"/>
      <c r="AN42" s="146"/>
      <c r="AO42" s="147"/>
      <c r="AP42" s="145">
        <v>0</v>
      </c>
      <c r="AQ42" s="146"/>
      <c r="AR42" s="146"/>
      <c r="AS42" s="146"/>
      <c r="AT42" s="146"/>
      <c r="AU42" s="146"/>
      <c r="AV42" s="146"/>
      <c r="AW42" s="146"/>
      <c r="AX42" s="147"/>
    </row>
    <row r="43" spans="1:50" s="5" customFormat="1" ht="15" customHeight="1">
      <c r="A43" s="301" t="s">
        <v>86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208" t="s">
        <v>148</v>
      </c>
      <c r="AD43" s="209"/>
      <c r="AE43" s="209"/>
      <c r="AF43" s="210"/>
      <c r="AG43" s="145">
        <v>0</v>
      </c>
      <c r="AH43" s="146"/>
      <c r="AI43" s="146"/>
      <c r="AJ43" s="146"/>
      <c r="AK43" s="146"/>
      <c r="AL43" s="146"/>
      <c r="AM43" s="146"/>
      <c r="AN43" s="146"/>
      <c r="AO43" s="147"/>
      <c r="AP43" s="145">
        <v>0</v>
      </c>
      <c r="AQ43" s="146"/>
      <c r="AR43" s="146"/>
      <c r="AS43" s="146"/>
      <c r="AT43" s="146"/>
      <c r="AU43" s="146"/>
      <c r="AV43" s="146"/>
      <c r="AW43" s="146"/>
      <c r="AX43" s="147"/>
    </row>
    <row r="44" spans="1:50" s="5" customFormat="1" ht="15" customHeight="1">
      <c r="A44" s="301" t="s">
        <v>29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208" t="s">
        <v>149</v>
      </c>
      <c r="AD44" s="209"/>
      <c r="AE44" s="209"/>
      <c r="AF44" s="210"/>
      <c r="AG44" s="145">
        <v>0</v>
      </c>
      <c r="AH44" s="146"/>
      <c r="AI44" s="146"/>
      <c r="AJ44" s="146"/>
      <c r="AK44" s="146"/>
      <c r="AL44" s="146"/>
      <c r="AM44" s="146"/>
      <c r="AN44" s="146"/>
      <c r="AO44" s="147"/>
      <c r="AP44" s="145">
        <v>0</v>
      </c>
      <c r="AQ44" s="146"/>
      <c r="AR44" s="146"/>
      <c r="AS44" s="146"/>
      <c r="AT44" s="146"/>
      <c r="AU44" s="146"/>
      <c r="AV44" s="146"/>
      <c r="AW44" s="146"/>
      <c r="AX44" s="147"/>
    </row>
    <row r="45" spans="1:50" s="5" customFormat="1" ht="15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390"/>
      <c r="AC45" s="387"/>
      <c r="AD45" s="388"/>
      <c r="AE45" s="388"/>
      <c r="AF45" s="389"/>
      <c r="AG45" s="384">
        <v>0</v>
      </c>
      <c r="AH45" s="385"/>
      <c r="AI45" s="385"/>
      <c r="AJ45" s="385"/>
      <c r="AK45" s="385"/>
      <c r="AL45" s="385"/>
      <c r="AM45" s="385"/>
      <c r="AN45" s="385"/>
      <c r="AO45" s="386"/>
      <c r="AP45" s="384">
        <v>0</v>
      </c>
      <c r="AQ45" s="385"/>
      <c r="AR45" s="385"/>
      <c r="AS45" s="385"/>
      <c r="AT45" s="385"/>
      <c r="AU45" s="385"/>
      <c r="AV45" s="385"/>
      <c r="AW45" s="385"/>
      <c r="AX45" s="386"/>
    </row>
    <row r="46" spans="1:50" s="5" customFormat="1" ht="12.75">
      <c r="A46" s="233" t="s">
        <v>75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5"/>
      <c r="AC46" s="193"/>
      <c r="AD46" s="194"/>
      <c r="AE46" s="194"/>
      <c r="AF46" s="195"/>
      <c r="AG46" s="211">
        <v>0</v>
      </c>
      <c r="AH46" s="212"/>
      <c r="AI46" s="212"/>
      <c r="AJ46" s="212"/>
      <c r="AK46" s="212"/>
      <c r="AL46" s="212"/>
      <c r="AM46" s="212"/>
      <c r="AN46" s="212"/>
      <c r="AO46" s="213"/>
      <c r="AP46" s="211">
        <v>0</v>
      </c>
      <c r="AQ46" s="212"/>
      <c r="AR46" s="212"/>
      <c r="AS46" s="212"/>
      <c r="AT46" s="212"/>
      <c r="AU46" s="212"/>
      <c r="AV46" s="212"/>
      <c r="AW46" s="212"/>
      <c r="AX46" s="213"/>
    </row>
    <row r="47" spans="1:50" s="5" customFormat="1" ht="12.75">
      <c r="A47" s="254" t="s">
        <v>87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6"/>
      <c r="AC47" s="217" t="s">
        <v>31</v>
      </c>
      <c r="AD47" s="218"/>
      <c r="AE47" s="218"/>
      <c r="AF47" s="219"/>
      <c r="AG47" s="153"/>
      <c r="AH47" s="154"/>
      <c r="AI47" s="154"/>
      <c r="AJ47" s="154"/>
      <c r="AK47" s="154"/>
      <c r="AL47" s="154"/>
      <c r="AM47" s="154"/>
      <c r="AN47" s="154"/>
      <c r="AO47" s="155"/>
      <c r="AP47" s="153"/>
      <c r="AQ47" s="154"/>
      <c r="AR47" s="154"/>
      <c r="AS47" s="154"/>
      <c r="AT47" s="154"/>
      <c r="AU47" s="154"/>
      <c r="AV47" s="154"/>
      <c r="AW47" s="154"/>
      <c r="AX47" s="155"/>
    </row>
    <row r="48" spans="1:50" s="5" customFormat="1" ht="12.75">
      <c r="A48" s="270" t="s">
        <v>107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1"/>
      <c r="AC48" s="190"/>
      <c r="AD48" s="191"/>
      <c r="AE48" s="191"/>
      <c r="AF48" s="192"/>
      <c r="AG48" s="150">
        <v>0</v>
      </c>
      <c r="AH48" s="151"/>
      <c r="AI48" s="151"/>
      <c r="AJ48" s="151"/>
      <c r="AK48" s="151"/>
      <c r="AL48" s="151"/>
      <c r="AM48" s="151"/>
      <c r="AN48" s="151"/>
      <c r="AO48" s="152"/>
      <c r="AP48" s="150">
        <v>0</v>
      </c>
      <c r="AQ48" s="151"/>
      <c r="AR48" s="151"/>
      <c r="AS48" s="151"/>
      <c r="AT48" s="151"/>
      <c r="AU48" s="151"/>
      <c r="AV48" s="151"/>
      <c r="AW48" s="151"/>
      <c r="AX48" s="152"/>
    </row>
    <row r="49" spans="1:50" s="5" customFormat="1" ht="12.75">
      <c r="A49" s="270" t="s">
        <v>108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1"/>
      <c r="AC49" s="190"/>
      <c r="AD49" s="191"/>
      <c r="AE49" s="191"/>
      <c r="AF49" s="192"/>
      <c r="AG49" s="159"/>
      <c r="AH49" s="160"/>
      <c r="AI49" s="160"/>
      <c r="AJ49" s="160"/>
      <c r="AK49" s="160"/>
      <c r="AL49" s="160"/>
      <c r="AM49" s="160"/>
      <c r="AN49" s="160"/>
      <c r="AO49" s="161"/>
      <c r="AP49" s="159"/>
      <c r="AQ49" s="160"/>
      <c r="AR49" s="160"/>
      <c r="AS49" s="160"/>
      <c r="AT49" s="160"/>
      <c r="AU49" s="160"/>
      <c r="AV49" s="160"/>
      <c r="AW49" s="160"/>
      <c r="AX49" s="161"/>
    </row>
    <row r="50" spans="1:50" s="5" customFormat="1" ht="12.75">
      <c r="A50" s="270" t="s">
        <v>109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1"/>
      <c r="AC50" s="190" t="s">
        <v>32</v>
      </c>
      <c r="AD50" s="191"/>
      <c r="AE50" s="191"/>
      <c r="AF50" s="192"/>
      <c r="AG50" s="153"/>
      <c r="AH50" s="154"/>
      <c r="AI50" s="154"/>
      <c r="AJ50" s="154"/>
      <c r="AK50" s="154"/>
      <c r="AL50" s="154"/>
      <c r="AM50" s="154"/>
      <c r="AN50" s="154"/>
      <c r="AO50" s="155"/>
      <c r="AP50" s="153"/>
      <c r="AQ50" s="154"/>
      <c r="AR50" s="154"/>
      <c r="AS50" s="154"/>
      <c r="AT50" s="154"/>
      <c r="AU50" s="154"/>
      <c r="AV50" s="154"/>
      <c r="AW50" s="154"/>
      <c r="AX50" s="155"/>
    </row>
    <row r="51" spans="1:50" s="5" customFormat="1" ht="15" customHeight="1">
      <c r="A51" s="330" t="s">
        <v>105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2"/>
      <c r="AC51" s="208" t="s">
        <v>150</v>
      </c>
      <c r="AD51" s="209"/>
      <c r="AE51" s="209"/>
      <c r="AF51" s="210"/>
      <c r="AG51" s="145">
        <v>0</v>
      </c>
      <c r="AH51" s="146"/>
      <c r="AI51" s="146"/>
      <c r="AJ51" s="146"/>
      <c r="AK51" s="146"/>
      <c r="AL51" s="146"/>
      <c r="AM51" s="146"/>
      <c r="AN51" s="146"/>
      <c r="AO51" s="147"/>
      <c r="AP51" s="145">
        <v>0</v>
      </c>
      <c r="AQ51" s="146"/>
      <c r="AR51" s="146"/>
      <c r="AS51" s="146"/>
      <c r="AT51" s="146"/>
      <c r="AU51" s="146"/>
      <c r="AV51" s="146"/>
      <c r="AW51" s="146"/>
      <c r="AX51" s="147"/>
    </row>
    <row r="52" spans="1:50" s="5" customFormat="1" ht="12.75">
      <c r="A52" s="270" t="s">
        <v>107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1"/>
      <c r="AC52" s="190"/>
      <c r="AD52" s="191"/>
      <c r="AE52" s="191"/>
      <c r="AF52" s="192"/>
      <c r="AG52" s="150">
        <v>1544</v>
      </c>
      <c r="AH52" s="151"/>
      <c r="AI52" s="151"/>
      <c r="AJ52" s="151"/>
      <c r="AK52" s="151"/>
      <c r="AL52" s="151"/>
      <c r="AM52" s="151"/>
      <c r="AN52" s="151"/>
      <c r="AO52" s="152"/>
      <c r="AP52" s="150">
        <v>2616</v>
      </c>
      <c r="AQ52" s="151"/>
      <c r="AR52" s="151"/>
      <c r="AS52" s="151"/>
      <c r="AT52" s="151"/>
      <c r="AU52" s="151"/>
      <c r="AV52" s="151"/>
      <c r="AW52" s="151"/>
      <c r="AX52" s="152"/>
    </row>
    <row r="53" spans="1:50" s="5" customFormat="1" ht="12.75">
      <c r="A53" s="270" t="s">
        <v>110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1"/>
      <c r="AC53" s="190"/>
      <c r="AD53" s="191"/>
      <c r="AE53" s="191"/>
      <c r="AF53" s="192"/>
      <c r="AG53" s="159"/>
      <c r="AH53" s="160"/>
      <c r="AI53" s="160"/>
      <c r="AJ53" s="160"/>
      <c r="AK53" s="160"/>
      <c r="AL53" s="160"/>
      <c r="AM53" s="160"/>
      <c r="AN53" s="160"/>
      <c r="AO53" s="161"/>
      <c r="AP53" s="159"/>
      <c r="AQ53" s="160"/>
      <c r="AR53" s="160"/>
      <c r="AS53" s="160"/>
      <c r="AT53" s="160"/>
      <c r="AU53" s="160"/>
      <c r="AV53" s="160"/>
      <c r="AW53" s="160"/>
      <c r="AX53" s="161"/>
    </row>
    <row r="54" spans="1:50" s="5" customFormat="1" ht="12.75">
      <c r="A54" s="270" t="s">
        <v>111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1"/>
      <c r="AC54" s="190" t="s">
        <v>33</v>
      </c>
      <c r="AD54" s="191"/>
      <c r="AE54" s="191"/>
      <c r="AF54" s="192"/>
      <c r="AG54" s="153"/>
      <c r="AH54" s="154"/>
      <c r="AI54" s="154"/>
      <c r="AJ54" s="154"/>
      <c r="AK54" s="154"/>
      <c r="AL54" s="154"/>
      <c r="AM54" s="154"/>
      <c r="AN54" s="154"/>
      <c r="AO54" s="155"/>
      <c r="AP54" s="153"/>
      <c r="AQ54" s="154"/>
      <c r="AR54" s="154"/>
      <c r="AS54" s="154"/>
      <c r="AT54" s="154"/>
      <c r="AU54" s="154"/>
      <c r="AV54" s="154"/>
      <c r="AW54" s="154"/>
      <c r="AX54" s="155"/>
    </row>
    <row r="55" spans="1:50" s="5" customFormat="1" ht="15" customHeight="1">
      <c r="A55" s="336" t="s">
        <v>105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2"/>
      <c r="AC55" s="208" t="s">
        <v>151</v>
      </c>
      <c r="AD55" s="209"/>
      <c r="AE55" s="209"/>
      <c r="AF55" s="210"/>
      <c r="AG55" s="145">
        <v>1468</v>
      </c>
      <c r="AH55" s="146"/>
      <c r="AI55" s="146"/>
      <c r="AJ55" s="146"/>
      <c r="AK55" s="146"/>
      <c r="AL55" s="146"/>
      <c r="AM55" s="146"/>
      <c r="AN55" s="146"/>
      <c r="AO55" s="147"/>
      <c r="AP55" s="145">
        <v>2502</v>
      </c>
      <c r="AQ55" s="146"/>
      <c r="AR55" s="146"/>
      <c r="AS55" s="146"/>
      <c r="AT55" s="146"/>
      <c r="AU55" s="146"/>
      <c r="AV55" s="146"/>
      <c r="AW55" s="146"/>
      <c r="AX55" s="147"/>
    </row>
    <row r="56" spans="1:50" s="5" customFormat="1" ht="15" customHeight="1">
      <c r="A56" s="270" t="s">
        <v>88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1"/>
      <c r="AC56" s="190" t="s">
        <v>34</v>
      </c>
      <c r="AD56" s="191"/>
      <c r="AE56" s="191"/>
      <c r="AF56" s="192"/>
      <c r="AG56" s="145">
        <v>0</v>
      </c>
      <c r="AH56" s="146"/>
      <c r="AI56" s="146"/>
      <c r="AJ56" s="146"/>
      <c r="AK56" s="146"/>
      <c r="AL56" s="146"/>
      <c r="AM56" s="146"/>
      <c r="AN56" s="146"/>
      <c r="AO56" s="147"/>
      <c r="AP56" s="145">
        <v>0</v>
      </c>
      <c r="AQ56" s="146"/>
      <c r="AR56" s="146"/>
      <c r="AS56" s="146"/>
      <c r="AT56" s="146"/>
      <c r="AU56" s="146"/>
      <c r="AV56" s="146"/>
      <c r="AW56" s="146"/>
      <c r="AX56" s="147"/>
    </row>
    <row r="57" spans="1:50" s="5" customFormat="1" ht="15" customHeight="1">
      <c r="A57" s="236" t="s">
        <v>39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8"/>
      <c r="AC57" s="208" t="s">
        <v>35</v>
      </c>
      <c r="AD57" s="209"/>
      <c r="AE57" s="209"/>
      <c r="AF57" s="210"/>
      <c r="AG57" s="145">
        <v>60</v>
      </c>
      <c r="AH57" s="146"/>
      <c r="AI57" s="146"/>
      <c r="AJ57" s="146"/>
      <c r="AK57" s="146"/>
      <c r="AL57" s="146"/>
      <c r="AM57" s="146"/>
      <c r="AN57" s="146"/>
      <c r="AO57" s="147"/>
      <c r="AP57" s="145">
        <v>48</v>
      </c>
      <c r="AQ57" s="146"/>
      <c r="AR57" s="146"/>
      <c r="AS57" s="146"/>
      <c r="AT57" s="146"/>
      <c r="AU57" s="146"/>
      <c r="AV57" s="146"/>
      <c r="AW57" s="146"/>
      <c r="AX57" s="147"/>
    </row>
    <row r="58" spans="1:50" s="5" customFormat="1" ht="15" customHeight="1">
      <c r="A58" s="236" t="s">
        <v>40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8"/>
      <c r="AC58" s="208" t="s">
        <v>36</v>
      </c>
      <c r="AD58" s="209"/>
      <c r="AE58" s="209"/>
      <c r="AF58" s="383"/>
      <c r="AG58" s="145">
        <v>0</v>
      </c>
      <c r="AH58" s="146"/>
      <c r="AI58" s="146"/>
      <c r="AJ58" s="146"/>
      <c r="AK58" s="146"/>
      <c r="AL58" s="146"/>
      <c r="AM58" s="146"/>
      <c r="AN58" s="146"/>
      <c r="AO58" s="147"/>
      <c r="AP58" s="145">
        <v>0</v>
      </c>
      <c r="AQ58" s="146"/>
      <c r="AR58" s="146"/>
      <c r="AS58" s="146"/>
      <c r="AT58" s="146"/>
      <c r="AU58" s="146"/>
      <c r="AV58" s="146"/>
      <c r="AW58" s="146"/>
      <c r="AX58" s="147"/>
    </row>
    <row r="59" spans="1:54" s="5" customFormat="1" ht="15" customHeight="1" thickBo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325"/>
      <c r="AC59" s="322"/>
      <c r="AD59" s="323"/>
      <c r="AE59" s="323"/>
      <c r="AF59" s="324"/>
      <c r="AG59" s="133">
        <v>0</v>
      </c>
      <c r="AH59" s="148"/>
      <c r="AI59" s="148"/>
      <c r="AJ59" s="148"/>
      <c r="AK59" s="148"/>
      <c r="AL59" s="148"/>
      <c r="AM59" s="148"/>
      <c r="AN59" s="148"/>
      <c r="AO59" s="149"/>
      <c r="AP59" s="133">
        <v>0</v>
      </c>
      <c r="AQ59" s="321"/>
      <c r="AR59" s="321"/>
      <c r="AS59" s="321"/>
      <c r="AT59" s="321"/>
      <c r="AU59" s="321"/>
      <c r="AV59" s="321"/>
      <c r="AW59" s="321"/>
      <c r="AX59" s="321"/>
      <c r="AY59" s="69"/>
      <c r="AZ59" s="69"/>
      <c r="BA59" s="69"/>
      <c r="BB59" s="69"/>
    </row>
    <row r="60" spans="1:50" s="5" customFormat="1" ht="15" customHeight="1" thickBot="1">
      <c r="A60" s="318" t="s">
        <v>106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20"/>
      <c r="AC60" s="214" t="s">
        <v>37</v>
      </c>
      <c r="AD60" s="215"/>
      <c r="AE60" s="215"/>
      <c r="AF60" s="216"/>
      <c r="AG60" s="156">
        <f>П000020021003+П000020022003+П000020023003+П000020024003+П000020025003+П000020026003+П000020027003</f>
        <v>1701</v>
      </c>
      <c r="AH60" s="157"/>
      <c r="AI60" s="157"/>
      <c r="AJ60" s="157"/>
      <c r="AK60" s="157"/>
      <c r="AL60" s="157"/>
      <c r="AM60" s="157"/>
      <c r="AN60" s="157"/>
      <c r="AO60" s="158"/>
      <c r="AP60" s="156">
        <f>П000020021004+П000020022004+П000020023004+П000020024004+П000020025004+П000020026004+П000020027004</f>
        <v>2736</v>
      </c>
      <c r="AQ60" s="157"/>
      <c r="AR60" s="157"/>
      <c r="AS60" s="157"/>
      <c r="AT60" s="157"/>
      <c r="AU60" s="157"/>
      <c r="AV60" s="157"/>
      <c r="AW60" s="157"/>
      <c r="AX60" s="158"/>
    </row>
    <row r="61" spans="1:63" s="5" customFormat="1" ht="15" customHeight="1" thickBot="1">
      <c r="A61" s="316" t="s">
        <v>135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265" t="s">
        <v>38</v>
      </c>
      <c r="AD61" s="266"/>
      <c r="AE61" s="266"/>
      <c r="AF61" s="267"/>
      <c r="AG61" s="156">
        <f>П000010019003+П000020029003</f>
        <v>3599</v>
      </c>
      <c r="AH61" s="157"/>
      <c r="AI61" s="157"/>
      <c r="AJ61" s="157"/>
      <c r="AK61" s="157"/>
      <c r="AL61" s="157"/>
      <c r="AM61" s="157"/>
      <c r="AN61" s="157"/>
      <c r="AO61" s="158"/>
      <c r="AP61" s="156">
        <f>П000010019004+П000020029004</f>
        <v>4256</v>
      </c>
      <c r="AQ61" s="157"/>
      <c r="AR61" s="157"/>
      <c r="AS61" s="157"/>
      <c r="AT61" s="157"/>
      <c r="AU61" s="157"/>
      <c r="AV61" s="157"/>
      <c r="AW61" s="157"/>
      <c r="AX61" s="157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</row>
    <row r="62" spans="1:50" s="5" customFormat="1" ht="1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1"/>
      <c r="AD62" s="61"/>
      <c r="AE62" s="61"/>
      <c r="AF62" s="61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</row>
    <row r="63" ht="11.25">
      <c r="AX63" s="11" t="s">
        <v>26</v>
      </c>
    </row>
    <row r="64" spans="1:50" s="10" customFormat="1" ht="12">
      <c r="A64" s="220" t="s">
        <v>41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 t="s">
        <v>133</v>
      </c>
      <c r="AD64" s="220"/>
      <c r="AE64" s="220"/>
      <c r="AF64" s="220"/>
      <c r="AG64" s="220" t="s">
        <v>69</v>
      </c>
      <c r="AH64" s="220"/>
      <c r="AI64" s="220"/>
      <c r="AJ64" s="220"/>
      <c r="AK64" s="220"/>
      <c r="AL64" s="220"/>
      <c r="AM64" s="220"/>
      <c r="AN64" s="220"/>
      <c r="AO64" s="220"/>
      <c r="AP64" s="220" t="s">
        <v>71</v>
      </c>
      <c r="AQ64" s="220"/>
      <c r="AR64" s="220"/>
      <c r="AS64" s="220"/>
      <c r="AT64" s="220"/>
      <c r="AU64" s="220"/>
      <c r="AV64" s="220"/>
      <c r="AW64" s="220"/>
      <c r="AX64" s="220"/>
    </row>
    <row r="65" spans="1:50" s="10" customFormat="1" ht="12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 t="s">
        <v>134</v>
      </c>
      <c r="AD65" s="293"/>
      <c r="AE65" s="293"/>
      <c r="AF65" s="293"/>
      <c r="AG65" s="293" t="s">
        <v>138</v>
      </c>
      <c r="AH65" s="293"/>
      <c r="AI65" s="293"/>
      <c r="AJ65" s="293"/>
      <c r="AK65" s="293"/>
      <c r="AL65" s="293"/>
      <c r="AM65" s="293"/>
      <c r="AN65" s="293"/>
      <c r="AO65" s="293"/>
      <c r="AP65" s="293" t="s">
        <v>72</v>
      </c>
      <c r="AQ65" s="293"/>
      <c r="AR65" s="293"/>
      <c r="AS65" s="293"/>
      <c r="AT65" s="293"/>
      <c r="AU65" s="293"/>
      <c r="AV65" s="293"/>
      <c r="AW65" s="293"/>
      <c r="AX65" s="293"/>
    </row>
    <row r="66" spans="1:50" s="10" customFormat="1" ht="12.75" thickBot="1">
      <c r="A66" s="220">
        <v>1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>
        <v>2</v>
      </c>
      <c r="AD66" s="220"/>
      <c r="AE66" s="220"/>
      <c r="AF66" s="220"/>
      <c r="AG66" s="220">
        <v>3</v>
      </c>
      <c r="AH66" s="220"/>
      <c r="AI66" s="220"/>
      <c r="AJ66" s="220"/>
      <c r="AK66" s="220"/>
      <c r="AL66" s="220"/>
      <c r="AM66" s="220"/>
      <c r="AN66" s="220"/>
      <c r="AO66" s="220"/>
      <c r="AP66" s="220">
        <v>4</v>
      </c>
      <c r="AQ66" s="220"/>
      <c r="AR66" s="220"/>
      <c r="AS66" s="220"/>
      <c r="AT66" s="220"/>
      <c r="AU66" s="220"/>
      <c r="AV66" s="220"/>
      <c r="AW66" s="220"/>
      <c r="AX66" s="220"/>
    </row>
    <row r="67" spans="1:50" s="5" customFormat="1" ht="12.75">
      <c r="A67" s="296" t="s">
        <v>112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14"/>
      <c r="AD67" s="215"/>
      <c r="AE67" s="215"/>
      <c r="AF67" s="216"/>
      <c r="AG67" s="211">
        <v>39</v>
      </c>
      <c r="AH67" s="212"/>
      <c r="AI67" s="212"/>
      <c r="AJ67" s="212"/>
      <c r="AK67" s="212"/>
      <c r="AL67" s="212"/>
      <c r="AM67" s="212"/>
      <c r="AN67" s="212"/>
      <c r="AO67" s="213"/>
      <c r="AP67" s="211">
        <v>39</v>
      </c>
      <c r="AQ67" s="212"/>
      <c r="AR67" s="212"/>
      <c r="AS67" s="212"/>
      <c r="AT67" s="212"/>
      <c r="AU67" s="212"/>
      <c r="AV67" s="212"/>
      <c r="AW67" s="212"/>
      <c r="AX67" s="213"/>
    </row>
    <row r="68" spans="1:50" s="5" customFormat="1" ht="12.75">
      <c r="A68" s="254" t="s">
        <v>89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6"/>
      <c r="AC68" s="217" t="s">
        <v>42</v>
      </c>
      <c r="AD68" s="218"/>
      <c r="AE68" s="218"/>
      <c r="AF68" s="219"/>
      <c r="AG68" s="153"/>
      <c r="AH68" s="154"/>
      <c r="AI68" s="154"/>
      <c r="AJ68" s="154"/>
      <c r="AK68" s="154"/>
      <c r="AL68" s="154"/>
      <c r="AM68" s="154"/>
      <c r="AN68" s="154"/>
      <c r="AO68" s="155"/>
      <c r="AP68" s="153"/>
      <c r="AQ68" s="154"/>
      <c r="AR68" s="154"/>
      <c r="AS68" s="154"/>
      <c r="AT68" s="154"/>
      <c r="AU68" s="154"/>
      <c r="AV68" s="154"/>
      <c r="AW68" s="154"/>
      <c r="AX68" s="155"/>
    </row>
    <row r="69" spans="1:50" s="5" customFormat="1" ht="14.25" customHeight="1">
      <c r="A69" s="287" t="s">
        <v>113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190" t="s">
        <v>152</v>
      </c>
      <c r="AD69" s="191"/>
      <c r="AE69" s="191"/>
      <c r="AF69" s="192"/>
      <c r="AG69" s="145">
        <v>0</v>
      </c>
      <c r="AH69" s="146"/>
      <c r="AI69" s="146"/>
      <c r="AJ69" s="146"/>
      <c r="AK69" s="146"/>
      <c r="AL69" s="146"/>
      <c r="AM69" s="146"/>
      <c r="AN69" s="146"/>
      <c r="AO69" s="147"/>
      <c r="AP69" s="145">
        <v>0</v>
      </c>
      <c r="AQ69" s="146"/>
      <c r="AR69" s="146"/>
      <c r="AS69" s="146"/>
      <c r="AT69" s="146"/>
      <c r="AU69" s="146"/>
      <c r="AV69" s="146"/>
      <c r="AW69" s="146"/>
      <c r="AX69" s="147"/>
    </row>
    <row r="70" spans="1:50" s="5" customFormat="1" ht="14.25" customHeight="1">
      <c r="A70" s="236" t="s">
        <v>90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8"/>
      <c r="AC70" s="208" t="s">
        <v>43</v>
      </c>
      <c r="AD70" s="209"/>
      <c r="AE70" s="209"/>
      <c r="AF70" s="210"/>
      <c r="AG70" s="145">
        <v>5</v>
      </c>
      <c r="AH70" s="146"/>
      <c r="AI70" s="146"/>
      <c r="AJ70" s="146"/>
      <c r="AK70" s="146"/>
      <c r="AL70" s="146"/>
      <c r="AM70" s="146"/>
      <c r="AN70" s="146"/>
      <c r="AO70" s="147"/>
      <c r="AP70" s="145">
        <v>5</v>
      </c>
      <c r="AQ70" s="146"/>
      <c r="AR70" s="146"/>
      <c r="AS70" s="146"/>
      <c r="AT70" s="146"/>
      <c r="AU70" s="146"/>
      <c r="AV70" s="146"/>
      <c r="AW70" s="146"/>
      <c r="AX70" s="147"/>
    </row>
    <row r="71" spans="1:50" s="5" customFormat="1" ht="14.25" customHeight="1">
      <c r="A71" s="268" t="s">
        <v>262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180" t="s">
        <v>264</v>
      </c>
      <c r="AD71" s="181"/>
      <c r="AE71" s="181"/>
      <c r="AF71" s="182"/>
      <c r="AG71" s="172">
        <v>0</v>
      </c>
      <c r="AH71" s="173"/>
      <c r="AI71" s="173"/>
      <c r="AJ71" s="173"/>
      <c r="AK71" s="173"/>
      <c r="AL71" s="173"/>
      <c r="AM71" s="173"/>
      <c r="AN71" s="173"/>
      <c r="AO71" s="174"/>
      <c r="AP71" s="172">
        <v>0</v>
      </c>
      <c r="AQ71" s="178"/>
      <c r="AR71" s="178"/>
      <c r="AS71" s="178"/>
      <c r="AT71" s="178"/>
      <c r="AU71" s="178"/>
      <c r="AV71" s="178"/>
      <c r="AW71" s="178"/>
      <c r="AX71" s="179"/>
    </row>
    <row r="72" spans="1:50" s="5" customFormat="1" ht="14.25" customHeight="1">
      <c r="A72" s="186" t="s">
        <v>263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8"/>
      <c r="AC72" s="183"/>
      <c r="AD72" s="184"/>
      <c r="AE72" s="184"/>
      <c r="AF72" s="185"/>
      <c r="AG72" s="175"/>
      <c r="AH72" s="176"/>
      <c r="AI72" s="176"/>
      <c r="AJ72" s="176"/>
      <c r="AK72" s="176"/>
      <c r="AL72" s="176"/>
      <c r="AM72" s="176"/>
      <c r="AN72" s="176"/>
      <c r="AO72" s="177"/>
      <c r="AP72" s="175"/>
      <c r="AQ72" s="176"/>
      <c r="AR72" s="176"/>
      <c r="AS72" s="176"/>
      <c r="AT72" s="176"/>
      <c r="AU72" s="176"/>
      <c r="AV72" s="176"/>
      <c r="AW72" s="176"/>
      <c r="AX72" s="177"/>
    </row>
    <row r="73" spans="1:50" s="5" customFormat="1" ht="14.25" customHeight="1">
      <c r="A73" s="270" t="s">
        <v>91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1"/>
      <c r="AC73" s="190" t="s">
        <v>44</v>
      </c>
      <c r="AD73" s="191"/>
      <c r="AE73" s="191"/>
      <c r="AF73" s="192"/>
      <c r="AG73" s="153">
        <v>0</v>
      </c>
      <c r="AH73" s="154"/>
      <c r="AI73" s="154"/>
      <c r="AJ73" s="154"/>
      <c r="AK73" s="154"/>
      <c r="AL73" s="154"/>
      <c r="AM73" s="154"/>
      <c r="AN73" s="154"/>
      <c r="AO73" s="155"/>
      <c r="AP73" s="153">
        <v>0</v>
      </c>
      <c r="AQ73" s="154"/>
      <c r="AR73" s="154"/>
      <c r="AS73" s="154"/>
      <c r="AT73" s="154"/>
      <c r="AU73" s="154"/>
      <c r="AV73" s="154"/>
      <c r="AW73" s="154"/>
      <c r="AX73" s="155"/>
    </row>
    <row r="74" spans="1:50" s="5" customFormat="1" ht="12.75">
      <c r="A74" s="289" t="s">
        <v>24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1"/>
      <c r="AC74" s="193"/>
      <c r="AD74" s="194"/>
      <c r="AE74" s="194"/>
      <c r="AF74" s="195"/>
      <c r="AG74" s="150">
        <v>0</v>
      </c>
      <c r="AH74" s="151"/>
      <c r="AI74" s="151"/>
      <c r="AJ74" s="151"/>
      <c r="AK74" s="151"/>
      <c r="AL74" s="151"/>
      <c r="AM74" s="151"/>
      <c r="AN74" s="151"/>
      <c r="AO74" s="152"/>
      <c r="AP74" s="150">
        <v>0</v>
      </c>
      <c r="AQ74" s="151"/>
      <c r="AR74" s="151"/>
      <c r="AS74" s="151"/>
      <c r="AT74" s="151"/>
      <c r="AU74" s="151"/>
      <c r="AV74" s="151"/>
      <c r="AW74" s="151"/>
      <c r="AX74" s="152"/>
    </row>
    <row r="75" spans="1:50" s="5" customFormat="1" ht="12.75">
      <c r="A75" s="245" t="s">
        <v>115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7"/>
      <c r="AC75" s="190"/>
      <c r="AD75" s="191"/>
      <c r="AE75" s="191"/>
      <c r="AF75" s="192"/>
      <c r="AG75" s="159"/>
      <c r="AH75" s="160"/>
      <c r="AI75" s="160"/>
      <c r="AJ75" s="160"/>
      <c r="AK75" s="160"/>
      <c r="AL75" s="160"/>
      <c r="AM75" s="160"/>
      <c r="AN75" s="160"/>
      <c r="AO75" s="161"/>
      <c r="AP75" s="159"/>
      <c r="AQ75" s="160"/>
      <c r="AR75" s="160"/>
      <c r="AS75" s="160"/>
      <c r="AT75" s="160"/>
      <c r="AU75" s="160"/>
      <c r="AV75" s="160"/>
      <c r="AW75" s="160"/>
      <c r="AX75" s="161"/>
    </row>
    <row r="76" spans="1:50" s="5" customFormat="1" ht="12.75">
      <c r="A76" s="271" t="s">
        <v>116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3"/>
      <c r="AC76" s="217" t="s">
        <v>153</v>
      </c>
      <c r="AD76" s="218"/>
      <c r="AE76" s="218"/>
      <c r="AF76" s="219"/>
      <c r="AG76" s="153"/>
      <c r="AH76" s="154"/>
      <c r="AI76" s="154"/>
      <c r="AJ76" s="154"/>
      <c r="AK76" s="154"/>
      <c r="AL76" s="154"/>
      <c r="AM76" s="154"/>
      <c r="AN76" s="154"/>
      <c r="AO76" s="155"/>
      <c r="AP76" s="153"/>
      <c r="AQ76" s="154"/>
      <c r="AR76" s="154"/>
      <c r="AS76" s="154"/>
      <c r="AT76" s="154"/>
      <c r="AU76" s="154"/>
      <c r="AV76" s="154"/>
      <c r="AW76" s="154"/>
      <c r="AX76" s="155"/>
    </row>
    <row r="77" spans="1:50" s="5" customFormat="1" ht="12.75">
      <c r="A77" s="245" t="s">
        <v>115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7"/>
      <c r="AC77" s="190"/>
      <c r="AD77" s="191"/>
      <c r="AE77" s="191"/>
      <c r="AF77" s="192"/>
      <c r="AG77" s="150">
        <v>0</v>
      </c>
      <c r="AH77" s="151"/>
      <c r="AI77" s="151"/>
      <c r="AJ77" s="151"/>
      <c r="AK77" s="151"/>
      <c r="AL77" s="151"/>
      <c r="AM77" s="151"/>
      <c r="AN77" s="151"/>
      <c r="AO77" s="152"/>
      <c r="AP77" s="150">
        <v>0</v>
      </c>
      <c r="AQ77" s="151"/>
      <c r="AR77" s="151"/>
      <c r="AS77" s="151"/>
      <c r="AT77" s="151"/>
      <c r="AU77" s="151"/>
      <c r="AV77" s="151"/>
      <c r="AW77" s="151"/>
      <c r="AX77" s="152"/>
    </row>
    <row r="78" spans="1:50" s="5" customFormat="1" ht="12.75">
      <c r="A78" s="271" t="s">
        <v>117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3"/>
      <c r="AC78" s="217" t="s">
        <v>154</v>
      </c>
      <c r="AD78" s="218"/>
      <c r="AE78" s="218"/>
      <c r="AF78" s="276"/>
      <c r="AG78" s="153"/>
      <c r="AH78" s="154"/>
      <c r="AI78" s="154"/>
      <c r="AJ78" s="154"/>
      <c r="AK78" s="154"/>
      <c r="AL78" s="154"/>
      <c r="AM78" s="154"/>
      <c r="AN78" s="154"/>
      <c r="AO78" s="155"/>
      <c r="AP78" s="153"/>
      <c r="AQ78" s="154"/>
      <c r="AR78" s="154"/>
      <c r="AS78" s="154"/>
      <c r="AT78" s="154"/>
      <c r="AU78" s="154"/>
      <c r="AV78" s="154"/>
      <c r="AW78" s="154"/>
      <c r="AX78" s="155"/>
    </row>
    <row r="79" spans="1:50" s="5" customFormat="1" ht="12.75">
      <c r="A79" s="259" t="s">
        <v>265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4"/>
      <c r="AC79" s="162" t="s">
        <v>267</v>
      </c>
      <c r="AD79" s="163"/>
      <c r="AE79" s="163"/>
      <c r="AF79" s="164"/>
      <c r="AG79" s="133">
        <v>0</v>
      </c>
      <c r="AH79" s="148"/>
      <c r="AI79" s="148"/>
      <c r="AJ79" s="148"/>
      <c r="AK79" s="148"/>
      <c r="AL79" s="148"/>
      <c r="AM79" s="148"/>
      <c r="AN79" s="148"/>
      <c r="AO79" s="149"/>
      <c r="AP79" s="133">
        <v>0</v>
      </c>
      <c r="AQ79" s="148"/>
      <c r="AR79" s="148"/>
      <c r="AS79" s="148"/>
      <c r="AT79" s="148"/>
      <c r="AU79" s="148"/>
      <c r="AV79" s="148"/>
      <c r="AW79" s="148"/>
      <c r="AX79" s="149"/>
    </row>
    <row r="80" spans="1:50" s="5" customFormat="1" ht="12.75">
      <c r="A80" s="142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4"/>
      <c r="AC80" s="139"/>
      <c r="AD80" s="140"/>
      <c r="AE80" s="140"/>
      <c r="AF80" s="141"/>
      <c r="AG80" s="133">
        <v>0</v>
      </c>
      <c r="AH80" s="134"/>
      <c r="AI80" s="134"/>
      <c r="AJ80" s="134"/>
      <c r="AK80" s="134"/>
      <c r="AL80" s="134"/>
      <c r="AM80" s="134"/>
      <c r="AN80" s="134"/>
      <c r="AO80" s="135"/>
      <c r="AP80" s="133">
        <v>0</v>
      </c>
      <c r="AQ80" s="134"/>
      <c r="AR80" s="134"/>
      <c r="AS80" s="134"/>
      <c r="AT80" s="134"/>
      <c r="AU80" s="134"/>
      <c r="AV80" s="134"/>
      <c r="AW80" s="134"/>
      <c r="AX80" s="135"/>
    </row>
    <row r="81" spans="1:50" s="5" customFormat="1" ht="14.25" customHeight="1" thickBot="1">
      <c r="A81" s="277" t="s">
        <v>114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9"/>
      <c r="AC81" s="169" t="s">
        <v>45</v>
      </c>
      <c r="AD81" s="170"/>
      <c r="AE81" s="170"/>
      <c r="AF81" s="171"/>
      <c r="AG81" s="145">
        <v>-3325</v>
      </c>
      <c r="AH81" s="146"/>
      <c r="AI81" s="146"/>
      <c r="AJ81" s="146"/>
      <c r="AK81" s="146"/>
      <c r="AL81" s="146"/>
      <c r="AM81" s="146"/>
      <c r="AN81" s="146"/>
      <c r="AO81" s="147"/>
      <c r="AP81" s="145">
        <v>-3240</v>
      </c>
      <c r="AQ81" s="146"/>
      <c r="AR81" s="146"/>
      <c r="AS81" s="146"/>
      <c r="AT81" s="146"/>
      <c r="AU81" s="146"/>
      <c r="AV81" s="146"/>
      <c r="AW81" s="146"/>
      <c r="AX81" s="147"/>
    </row>
    <row r="82" spans="1:50" s="5" customFormat="1" ht="14.25" customHeight="1" thickBot="1">
      <c r="A82" s="168" t="s">
        <v>266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1"/>
      <c r="AC82" s="139"/>
      <c r="AD82" s="140"/>
      <c r="AE82" s="140"/>
      <c r="AF82" s="141"/>
      <c r="AG82" s="133">
        <v>0</v>
      </c>
      <c r="AH82" s="134"/>
      <c r="AI82" s="134"/>
      <c r="AJ82" s="134"/>
      <c r="AK82" s="134"/>
      <c r="AL82" s="134"/>
      <c r="AM82" s="134"/>
      <c r="AN82" s="134"/>
      <c r="AO82" s="135"/>
      <c r="AP82" s="133">
        <v>0</v>
      </c>
      <c r="AQ82" s="134"/>
      <c r="AR82" s="134"/>
      <c r="AS82" s="134"/>
      <c r="AT82" s="134"/>
      <c r="AU82" s="134"/>
      <c r="AV82" s="134"/>
      <c r="AW82" s="134"/>
      <c r="AX82" s="135"/>
    </row>
    <row r="83" spans="1:50" s="5" customFormat="1" ht="14.25" customHeight="1" thickBot="1">
      <c r="A83" s="254" t="s">
        <v>118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6"/>
      <c r="AC83" s="265" t="s">
        <v>46</v>
      </c>
      <c r="AD83" s="266"/>
      <c r="AE83" s="266"/>
      <c r="AF83" s="267"/>
      <c r="AG83" s="145">
        <v>-3281</v>
      </c>
      <c r="AH83" s="146"/>
      <c r="AI83" s="146"/>
      <c r="AJ83" s="146"/>
      <c r="AK83" s="146"/>
      <c r="AL83" s="146"/>
      <c r="AM83" s="146"/>
      <c r="AN83" s="146"/>
      <c r="AO83" s="147"/>
      <c r="AP83" s="145">
        <v>-3196</v>
      </c>
      <c r="AQ83" s="146"/>
      <c r="AR83" s="146"/>
      <c r="AS83" s="146"/>
      <c r="AT83" s="146"/>
      <c r="AU83" s="146"/>
      <c r="AV83" s="146"/>
      <c r="AW83" s="146"/>
      <c r="AX83" s="147"/>
    </row>
    <row r="84" spans="1:50" s="5" customFormat="1" ht="12.75">
      <c r="A84" s="280" t="s">
        <v>58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190"/>
      <c r="AD84" s="191"/>
      <c r="AE84" s="191"/>
      <c r="AF84" s="192"/>
      <c r="AG84" s="159">
        <v>6085</v>
      </c>
      <c r="AH84" s="160"/>
      <c r="AI84" s="160"/>
      <c r="AJ84" s="160"/>
      <c r="AK84" s="160"/>
      <c r="AL84" s="160"/>
      <c r="AM84" s="160"/>
      <c r="AN84" s="160"/>
      <c r="AO84" s="161"/>
      <c r="AP84" s="159">
        <v>6085</v>
      </c>
      <c r="AQ84" s="160"/>
      <c r="AR84" s="160"/>
      <c r="AS84" s="160"/>
      <c r="AT84" s="160"/>
      <c r="AU84" s="160"/>
      <c r="AV84" s="160"/>
      <c r="AW84" s="160"/>
      <c r="AX84" s="161"/>
    </row>
    <row r="85" spans="1:50" s="5" customFormat="1" ht="12.75">
      <c r="A85" s="282" t="s">
        <v>92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4"/>
      <c r="AC85" s="190" t="s">
        <v>47</v>
      </c>
      <c r="AD85" s="191"/>
      <c r="AE85" s="191"/>
      <c r="AF85" s="192"/>
      <c r="AG85" s="153"/>
      <c r="AH85" s="154"/>
      <c r="AI85" s="154"/>
      <c r="AJ85" s="154"/>
      <c r="AK85" s="154"/>
      <c r="AL85" s="154"/>
      <c r="AM85" s="154"/>
      <c r="AN85" s="154"/>
      <c r="AO85" s="155"/>
      <c r="AP85" s="153"/>
      <c r="AQ85" s="154"/>
      <c r="AR85" s="154"/>
      <c r="AS85" s="154"/>
      <c r="AT85" s="154"/>
      <c r="AU85" s="154"/>
      <c r="AV85" s="154"/>
      <c r="AW85" s="154"/>
      <c r="AX85" s="155"/>
    </row>
    <row r="86" spans="1:50" s="5" customFormat="1" ht="14.25" customHeight="1">
      <c r="A86" s="302" t="s">
        <v>119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3"/>
      <c r="AC86" s="248" t="s">
        <v>132</v>
      </c>
      <c r="AD86" s="249"/>
      <c r="AE86" s="249"/>
      <c r="AF86" s="249"/>
      <c r="AG86" s="145">
        <v>0</v>
      </c>
      <c r="AH86" s="146"/>
      <c r="AI86" s="146"/>
      <c r="AJ86" s="146"/>
      <c r="AK86" s="146"/>
      <c r="AL86" s="146"/>
      <c r="AM86" s="146"/>
      <c r="AN86" s="146"/>
      <c r="AO86" s="147"/>
      <c r="AP86" s="145">
        <v>0</v>
      </c>
      <c r="AQ86" s="146"/>
      <c r="AR86" s="146"/>
      <c r="AS86" s="146"/>
      <c r="AT86" s="146"/>
      <c r="AU86" s="146"/>
      <c r="AV86" s="146"/>
      <c r="AW86" s="146"/>
      <c r="AX86" s="147"/>
    </row>
    <row r="87" spans="1:50" s="5" customFormat="1" ht="14.25" customHeight="1">
      <c r="A87" s="258" t="s">
        <v>59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9"/>
      <c r="AC87" s="248" t="s">
        <v>48</v>
      </c>
      <c r="AD87" s="249"/>
      <c r="AE87" s="249"/>
      <c r="AF87" s="249"/>
      <c r="AG87" s="145">
        <v>0</v>
      </c>
      <c r="AH87" s="146"/>
      <c r="AI87" s="146"/>
      <c r="AJ87" s="146"/>
      <c r="AK87" s="146"/>
      <c r="AL87" s="146"/>
      <c r="AM87" s="146"/>
      <c r="AN87" s="146"/>
      <c r="AO87" s="147"/>
      <c r="AP87" s="145">
        <v>0</v>
      </c>
      <c r="AQ87" s="146"/>
      <c r="AR87" s="146"/>
      <c r="AS87" s="146"/>
      <c r="AT87" s="146"/>
      <c r="AU87" s="146"/>
      <c r="AV87" s="146"/>
      <c r="AW87" s="146"/>
      <c r="AX87" s="147"/>
    </row>
    <row r="88" spans="1:50" s="5" customFormat="1" ht="14.25" customHeight="1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4"/>
      <c r="AC88" s="139"/>
      <c r="AD88" s="140"/>
      <c r="AE88" s="140"/>
      <c r="AF88" s="141"/>
      <c r="AG88" s="133">
        <v>0</v>
      </c>
      <c r="AH88" s="134"/>
      <c r="AI88" s="134"/>
      <c r="AJ88" s="134"/>
      <c r="AK88" s="134"/>
      <c r="AL88" s="134"/>
      <c r="AM88" s="134"/>
      <c r="AN88" s="134"/>
      <c r="AO88" s="135"/>
      <c r="AP88" s="133">
        <v>0</v>
      </c>
      <c r="AQ88" s="134"/>
      <c r="AR88" s="134"/>
      <c r="AS88" s="134"/>
      <c r="AT88" s="134"/>
      <c r="AU88" s="134"/>
      <c r="AV88" s="134"/>
      <c r="AW88" s="134"/>
      <c r="AX88" s="135"/>
    </row>
    <row r="89" spans="1:50" s="5" customFormat="1" ht="14.25" customHeight="1" thickBot="1">
      <c r="A89" s="304" t="s">
        <v>120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5"/>
      <c r="AC89" s="263" t="s">
        <v>49</v>
      </c>
      <c r="AD89" s="264"/>
      <c r="AE89" s="264"/>
      <c r="AF89" s="264"/>
      <c r="AG89" s="165">
        <f>П000040051003+П000040051503+П000040052003</f>
        <v>6085</v>
      </c>
      <c r="AH89" s="166"/>
      <c r="AI89" s="166"/>
      <c r="AJ89" s="166"/>
      <c r="AK89" s="166"/>
      <c r="AL89" s="166"/>
      <c r="AM89" s="166"/>
      <c r="AN89" s="166"/>
      <c r="AO89" s="167"/>
      <c r="AP89" s="165">
        <f>П000040051004+П000040051504+П000040052004</f>
        <v>6085</v>
      </c>
      <c r="AQ89" s="166"/>
      <c r="AR89" s="166"/>
      <c r="AS89" s="166"/>
      <c r="AT89" s="166"/>
      <c r="AU89" s="166"/>
      <c r="AV89" s="166"/>
      <c r="AW89" s="166"/>
      <c r="AX89" s="167"/>
    </row>
    <row r="90" spans="1:50" s="5" customFormat="1" ht="12.75">
      <c r="A90" s="280" t="s">
        <v>60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190"/>
      <c r="AD90" s="191"/>
      <c r="AE90" s="191"/>
      <c r="AF90" s="192"/>
      <c r="AG90" s="159">
        <v>0</v>
      </c>
      <c r="AH90" s="160"/>
      <c r="AI90" s="160"/>
      <c r="AJ90" s="160"/>
      <c r="AK90" s="160"/>
      <c r="AL90" s="160"/>
      <c r="AM90" s="160"/>
      <c r="AN90" s="160"/>
      <c r="AO90" s="161"/>
      <c r="AP90" s="150">
        <v>0</v>
      </c>
      <c r="AQ90" s="151"/>
      <c r="AR90" s="151"/>
      <c r="AS90" s="151"/>
      <c r="AT90" s="151"/>
      <c r="AU90" s="151"/>
      <c r="AV90" s="151"/>
      <c r="AW90" s="151"/>
      <c r="AX90" s="152"/>
    </row>
    <row r="91" spans="1:50" s="5" customFormat="1" ht="12.75">
      <c r="A91" s="270" t="s">
        <v>92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1"/>
      <c r="AC91" s="190" t="s">
        <v>50</v>
      </c>
      <c r="AD91" s="191"/>
      <c r="AE91" s="191"/>
      <c r="AF91" s="192"/>
      <c r="AG91" s="153"/>
      <c r="AH91" s="154"/>
      <c r="AI91" s="154"/>
      <c r="AJ91" s="154"/>
      <c r="AK91" s="154"/>
      <c r="AL91" s="154"/>
      <c r="AM91" s="154"/>
      <c r="AN91" s="154"/>
      <c r="AO91" s="155"/>
      <c r="AP91" s="153"/>
      <c r="AQ91" s="154"/>
      <c r="AR91" s="154"/>
      <c r="AS91" s="154"/>
      <c r="AT91" s="154"/>
      <c r="AU91" s="154"/>
      <c r="AV91" s="154"/>
      <c r="AW91" s="154"/>
      <c r="AX91" s="155"/>
    </row>
    <row r="92" spans="1:50" s="5" customFormat="1" ht="14.25" customHeight="1">
      <c r="A92" s="258" t="s">
        <v>61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9"/>
      <c r="AC92" s="248" t="s">
        <v>51</v>
      </c>
      <c r="AD92" s="249"/>
      <c r="AE92" s="249"/>
      <c r="AF92" s="249"/>
      <c r="AG92" s="156">
        <f>П000050062103+П000050062203+П000050062303+П000050062403+П000050062503</f>
        <v>748</v>
      </c>
      <c r="AH92" s="157"/>
      <c r="AI92" s="157"/>
      <c r="AJ92" s="157"/>
      <c r="AK92" s="157"/>
      <c r="AL92" s="157"/>
      <c r="AM92" s="157"/>
      <c r="AN92" s="157"/>
      <c r="AO92" s="158"/>
      <c r="AP92" s="156">
        <f>П000050062104+П000050062204+П000050062304+П000050062404+П000050062504</f>
        <v>1320</v>
      </c>
      <c r="AQ92" s="157"/>
      <c r="AR92" s="157"/>
      <c r="AS92" s="157"/>
      <c r="AT92" s="157"/>
      <c r="AU92" s="157"/>
      <c r="AV92" s="157"/>
      <c r="AW92" s="157"/>
      <c r="AX92" s="158"/>
    </row>
    <row r="93" spans="1:50" s="5" customFormat="1" ht="12.75">
      <c r="A93" s="297" t="s">
        <v>24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9"/>
      <c r="AC93" s="190"/>
      <c r="AD93" s="191"/>
      <c r="AE93" s="191"/>
      <c r="AF93" s="192"/>
      <c r="AG93" s="159">
        <v>0</v>
      </c>
      <c r="AH93" s="160"/>
      <c r="AI93" s="160"/>
      <c r="AJ93" s="160"/>
      <c r="AK93" s="160"/>
      <c r="AL93" s="160"/>
      <c r="AM93" s="160"/>
      <c r="AN93" s="160"/>
      <c r="AO93" s="161"/>
      <c r="AP93" s="159">
        <v>0</v>
      </c>
      <c r="AQ93" s="160"/>
      <c r="AR93" s="160"/>
      <c r="AS93" s="160"/>
      <c r="AT93" s="160"/>
      <c r="AU93" s="160"/>
      <c r="AV93" s="160"/>
      <c r="AW93" s="160"/>
      <c r="AX93" s="161"/>
    </row>
    <row r="94" spans="1:50" s="5" customFormat="1" ht="12.75">
      <c r="A94" s="245" t="s">
        <v>93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7"/>
      <c r="AC94" s="190" t="s">
        <v>155</v>
      </c>
      <c r="AD94" s="191"/>
      <c r="AE94" s="191"/>
      <c r="AF94" s="192"/>
      <c r="AG94" s="153"/>
      <c r="AH94" s="154"/>
      <c r="AI94" s="154"/>
      <c r="AJ94" s="154"/>
      <c r="AK94" s="154"/>
      <c r="AL94" s="154"/>
      <c r="AM94" s="154"/>
      <c r="AN94" s="154"/>
      <c r="AO94" s="155"/>
      <c r="AP94" s="153"/>
      <c r="AQ94" s="154"/>
      <c r="AR94" s="154"/>
      <c r="AS94" s="154"/>
      <c r="AT94" s="154"/>
      <c r="AU94" s="154"/>
      <c r="AV94" s="154"/>
      <c r="AW94" s="154"/>
      <c r="AX94" s="155"/>
    </row>
    <row r="95" spans="1:50" s="5" customFormat="1" ht="14.25" customHeight="1">
      <c r="A95" s="300" t="s">
        <v>94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1"/>
      <c r="AC95" s="248" t="s">
        <v>156</v>
      </c>
      <c r="AD95" s="249"/>
      <c r="AE95" s="249"/>
      <c r="AF95" s="249"/>
      <c r="AG95" s="145">
        <v>45</v>
      </c>
      <c r="AH95" s="146"/>
      <c r="AI95" s="146"/>
      <c r="AJ95" s="146"/>
      <c r="AK95" s="146"/>
      <c r="AL95" s="146"/>
      <c r="AM95" s="146"/>
      <c r="AN95" s="146"/>
      <c r="AO95" s="147"/>
      <c r="AP95" s="145">
        <v>42</v>
      </c>
      <c r="AQ95" s="146"/>
      <c r="AR95" s="146"/>
      <c r="AS95" s="146"/>
      <c r="AT95" s="146"/>
      <c r="AU95" s="146"/>
      <c r="AV95" s="146"/>
      <c r="AW95" s="146"/>
      <c r="AX95" s="147"/>
    </row>
    <row r="96" spans="1:50" s="5" customFormat="1" ht="12.75">
      <c r="A96" s="306" t="s">
        <v>139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190"/>
      <c r="AD96" s="191"/>
      <c r="AE96" s="191"/>
      <c r="AF96" s="192"/>
      <c r="AG96" s="159">
        <v>8</v>
      </c>
      <c r="AH96" s="160"/>
      <c r="AI96" s="160"/>
      <c r="AJ96" s="160"/>
      <c r="AK96" s="160"/>
      <c r="AL96" s="160"/>
      <c r="AM96" s="160"/>
      <c r="AN96" s="160"/>
      <c r="AO96" s="161"/>
      <c r="AP96" s="159">
        <v>9</v>
      </c>
      <c r="AQ96" s="160"/>
      <c r="AR96" s="160"/>
      <c r="AS96" s="160"/>
      <c r="AT96" s="160"/>
      <c r="AU96" s="160"/>
      <c r="AV96" s="160"/>
      <c r="AW96" s="160"/>
      <c r="AX96" s="161"/>
    </row>
    <row r="97" spans="1:50" s="5" customFormat="1" ht="12.75">
      <c r="A97" s="245" t="s">
        <v>95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7"/>
      <c r="AC97" s="190" t="s">
        <v>157</v>
      </c>
      <c r="AD97" s="191"/>
      <c r="AE97" s="191"/>
      <c r="AF97" s="192"/>
      <c r="AG97" s="153"/>
      <c r="AH97" s="154"/>
      <c r="AI97" s="154"/>
      <c r="AJ97" s="154"/>
      <c r="AK97" s="154"/>
      <c r="AL97" s="154"/>
      <c r="AM97" s="154"/>
      <c r="AN97" s="154"/>
      <c r="AO97" s="155"/>
      <c r="AP97" s="153"/>
      <c r="AQ97" s="154"/>
      <c r="AR97" s="154"/>
      <c r="AS97" s="154"/>
      <c r="AT97" s="154"/>
      <c r="AU97" s="154"/>
      <c r="AV97" s="154"/>
      <c r="AW97" s="154"/>
      <c r="AX97" s="155"/>
    </row>
    <row r="98" spans="1:50" s="5" customFormat="1" ht="14.25" customHeight="1">
      <c r="A98" s="300" t="s">
        <v>121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1"/>
      <c r="AC98" s="248" t="s">
        <v>158</v>
      </c>
      <c r="AD98" s="249"/>
      <c r="AE98" s="249"/>
      <c r="AF98" s="249"/>
      <c r="AG98" s="145">
        <v>39</v>
      </c>
      <c r="AH98" s="146"/>
      <c r="AI98" s="146"/>
      <c r="AJ98" s="146"/>
      <c r="AK98" s="146"/>
      <c r="AL98" s="146"/>
      <c r="AM98" s="146"/>
      <c r="AN98" s="146"/>
      <c r="AO98" s="147"/>
      <c r="AP98" s="145">
        <v>61</v>
      </c>
      <c r="AQ98" s="146"/>
      <c r="AR98" s="146"/>
      <c r="AS98" s="146"/>
      <c r="AT98" s="146"/>
      <c r="AU98" s="146"/>
      <c r="AV98" s="146"/>
      <c r="AW98" s="146"/>
      <c r="AX98" s="147"/>
    </row>
    <row r="99" spans="1:50" s="5" customFormat="1" ht="14.25" customHeight="1">
      <c r="A99" s="300" t="s">
        <v>62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1"/>
      <c r="AC99" s="248" t="s">
        <v>159</v>
      </c>
      <c r="AD99" s="249"/>
      <c r="AE99" s="249"/>
      <c r="AF99" s="249"/>
      <c r="AG99" s="145">
        <v>656</v>
      </c>
      <c r="AH99" s="146"/>
      <c r="AI99" s="146"/>
      <c r="AJ99" s="146"/>
      <c r="AK99" s="146"/>
      <c r="AL99" s="146"/>
      <c r="AM99" s="146"/>
      <c r="AN99" s="146"/>
      <c r="AO99" s="147"/>
      <c r="AP99" s="145">
        <v>1208</v>
      </c>
      <c r="AQ99" s="146"/>
      <c r="AR99" s="146"/>
      <c r="AS99" s="146"/>
      <c r="AT99" s="146"/>
      <c r="AU99" s="146"/>
      <c r="AV99" s="146"/>
      <c r="AW99" s="146"/>
      <c r="AX99" s="147"/>
    </row>
    <row r="100" spans="1:50" s="5" customFormat="1" ht="12.75">
      <c r="A100" s="270" t="s">
        <v>123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1"/>
      <c r="AC100" s="190"/>
      <c r="AD100" s="191"/>
      <c r="AE100" s="191"/>
      <c r="AF100" s="192"/>
      <c r="AG100" s="150">
        <v>47</v>
      </c>
      <c r="AH100" s="151"/>
      <c r="AI100" s="151"/>
      <c r="AJ100" s="151"/>
      <c r="AK100" s="151"/>
      <c r="AL100" s="151"/>
      <c r="AM100" s="151"/>
      <c r="AN100" s="151"/>
      <c r="AO100" s="152"/>
      <c r="AP100" s="150">
        <v>47</v>
      </c>
      <c r="AQ100" s="151"/>
      <c r="AR100" s="151"/>
      <c r="AS100" s="151"/>
      <c r="AT100" s="151"/>
      <c r="AU100" s="151"/>
      <c r="AV100" s="151"/>
      <c r="AW100" s="151"/>
      <c r="AX100" s="152"/>
    </row>
    <row r="101" spans="1:50" s="5" customFormat="1" ht="12.75">
      <c r="A101" s="270" t="s">
        <v>124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1"/>
      <c r="AC101" s="190" t="s">
        <v>52</v>
      </c>
      <c r="AD101" s="191"/>
      <c r="AE101" s="191"/>
      <c r="AF101" s="192"/>
      <c r="AG101" s="153"/>
      <c r="AH101" s="154"/>
      <c r="AI101" s="154"/>
      <c r="AJ101" s="154"/>
      <c r="AK101" s="154"/>
      <c r="AL101" s="154"/>
      <c r="AM101" s="154"/>
      <c r="AN101" s="154"/>
      <c r="AO101" s="155"/>
      <c r="AP101" s="153"/>
      <c r="AQ101" s="154"/>
      <c r="AR101" s="154"/>
      <c r="AS101" s="154"/>
      <c r="AT101" s="154"/>
      <c r="AU101" s="154"/>
      <c r="AV101" s="154"/>
      <c r="AW101" s="154"/>
      <c r="AX101" s="155"/>
    </row>
    <row r="102" spans="1:50" s="5" customFormat="1" ht="14.25" customHeight="1">
      <c r="A102" s="257" t="s">
        <v>137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9"/>
      <c r="AC102" s="248" t="s">
        <v>53</v>
      </c>
      <c r="AD102" s="249"/>
      <c r="AE102" s="249"/>
      <c r="AF102" s="249"/>
      <c r="AG102" s="145">
        <v>0</v>
      </c>
      <c r="AH102" s="146"/>
      <c r="AI102" s="146"/>
      <c r="AJ102" s="146"/>
      <c r="AK102" s="146"/>
      <c r="AL102" s="146"/>
      <c r="AM102" s="146"/>
      <c r="AN102" s="146"/>
      <c r="AO102" s="147"/>
      <c r="AP102" s="145">
        <v>0</v>
      </c>
      <c r="AQ102" s="146"/>
      <c r="AR102" s="146"/>
      <c r="AS102" s="146"/>
      <c r="AT102" s="146"/>
      <c r="AU102" s="146"/>
      <c r="AV102" s="146"/>
      <c r="AW102" s="146"/>
      <c r="AX102" s="147"/>
    </row>
    <row r="103" spans="1:50" s="5" customFormat="1" ht="14.25" customHeight="1">
      <c r="A103" s="258" t="s">
        <v>96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9"/>
      <c r="AC103" s="248" t="s">
        <v>54</v>
      </c>
      <c r="AD103" s="249"/>
      <c r="AE103" s="249"/>
      <c r="AF103" s="249"/>
      <c r="AG103" s="145">
        <v>0</v>
      </c>
      <c r="AH103" s="146"/>
      <c r="AI103" s="146"/>
      <c r="AJ103" s="146"/>
      <c r="AK103" s="146"/>
      <c r="AL103" s="146"/>
      <c r="AM103" s="146"/>
      <c r="AN103" s="146"/>
      <c r="AO103" s="147"/>
      <c r="AP103" s="145">
        <v>0</v>
      </c>
      <c r="AQ103" s="146"/>
      <c r="AR103" s="146"/>
      <c r="AS103" s="146"/>
      <c r="AT103" s="146"/>
      <c r="AU103" s="146"/>
      <c r="AV103" s="146"/>
      <c r="AW103" s="146"/>
      <c r="AX103" s="147"/>
    </row>
    <row r="104" spans="1:50" s="5" customFormat="1" ht="14.25" customHeight="1">
      <c r="A104" s="258" t="s">
        <v>63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9"/>
      <c r="AC104" s="248" t="s">
        <v>55</v>
      </c>
      <c r="AD104" s="249"/>
      <c r="AE104" s="249"/>
      <c r="AF104" s="249"/>
      <c r="AG104" s="145">
        <v>0</v>
      </c>
      <c r="AH104" s="146"/>
      <c r="AI104" s="146"/>
      <c r="AJ104" s="146"/>
      <c r="AK104" s="146"/>
      <c r="AL104" s="146"/>
      <c r="AM104" s="146"/>
      <c r="AN104" s="146"/>
      <c r="AO104" s="147"/>
      <c r="AP104" s="145">
        <v>0</v>
      </c>
      <c r="AQ104" s="146"/>
      <c r="AR104" s="146"/>
      <c r="AS104" s="146"/>
      <c r="AT104" s="146"/>
      <c r="AU104" s="146"/>
      <c r="AV104" s="146"/>
      <c r="AW104" s="146"/>
      <c r="AX104" s="147"/>
    </row>
    <row r="105" spans="1:50" s="5" customFormat="1" ht="14.25" customHeight="1" thickBot="1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8"/>
      <c r="AC105" s="139"/>
      <c r="AD105" s="140"/>
      <c r="AE105" s="140"/>
      <c r="AF105" s="141"/>
      <c r="AG105" s="133">
        <v>0</v>
      </c>
      <c r="AH105" s="134"/>
      <c r="AI105" s="134"/>
      <c r="AJ105" s="134"/>
      <c r="AK105" s="134"/>
      <c r="AL105" s="134"/>
      <c r="AM105" s="134"/>
      <c r="AN105" s="134"/>
      <c r="AO105" s="135"/>
      <c r="AP105" s="133">
        <v>0</v>
      </c>
      <c r="AQ105" s="134"/>
      <c r="AR105" s="134"/>
      <c r="AS105" s="134"/>
      <c r="AT105" s="134"/>
      <c r="AU105" s="134"/>
      <c r="AV105" s="134"/>
      <c r="AW105" s="134"/>
      <c r="AX105" s="135"/>
    </row>
    <row r="106" spans="1:50" s="5" customFormat="1" ht="14.25" customHeight="1" thickBot="1">
      <c r="A106" s="250" t="s">
        <v>122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1"/>
      <c r="AC106" s="274" t="s">
        <v>56</v>
      </c>
      <c r="AD106" s="275"/>
      <c r="AE106" s="275"/>
      <c r="AF106" s="275"/>
      <c r="AG106" s="156">
        <f>П000050061003+П000050062003+П000050063003+П000050064003+П000050065003+П000050066003</f>
        <v>795</v>
      </c>
      <c r="AH106" s="157"/>
      <c r="AI106" s="157"/>
      <c r="AJ106" s="157"/>
      <c r="AK106" s="157"/>
      <c r="AL106" s="157"/>
      <c r="AM106" s="157"/>
      <c r="AN106" s="157"/>
      <c r="AO106" s="158"/>
      <c r="AP106" s="156">
        <f>П000050061004+П000050062004+П000050063004+П000050064004+П000050065004+П000050066004</f>
        <v>1367</v>
      </c>
      <c r="AQ106" s="157"/>
      <c r="AR106" s="157"/>
      <c r="AS106" s="157"/>
      <c r="AT106" s="157"/>
      <c r="AU106" s="157"/>
      <c r="AV106" s="157"/>
      <c r="AW106" s="157"/>
      <c r="AX106" s="158"/>
    </row>
    <row r="107" spans="1:50" s="5" customFormat="1" ht="14.25" customHeight="1" thickBot="1">
      <c r="A107" s="294" t="s">
        <v>135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5"/>
      <c r="AC107" s="274" t="s">
        <v>57</v>
      </c>
      <c r="AD107" s="275"/>
      <c r="AE107" s="275"/>
      <c r="AF107" s="275"/>
      <c r="AG107" s="156">
        <f>П000030049003+П000040059003+П000050069003</f>
        <v>3599</v>
      </c>
      <c r="AH107" s="157"/>
      <c r="AI107" s="157"/>
      <c r="AJ107" s="157"/>
      <c r="AK107" s="157"/>
      <c r="AL107" s="157"/>
      <c r="AM107" s="157"/>
      <c r="AN107" s="157"/>
      <c r="AO107" s="158"/>
      <c r="AP107" s="156">
        <f>П000030049004+П000040059004+П000050069004</f>
        <v>4256</v>
      </c>
      <c r="AQ107" s="157"/>
      <c r="AR107" s="157"/>
      <c r="AS107" s="157"/>
      <c r="AT107" s="157"/>
      <c r="AU107" s="157"/>
      <c r="AV107" s="157"/>
      <c r="AW107" s="157"/>
      <c r="AX107" s="158"/>
    </row>
    <row r="108" spans="1:50" s="5" customFormat="1" ht="12.75">
      <c r="A108" s="285" t="s">
        <v>130</v>
      </c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52"/>
      <c r="AD108" s="253"/>
      <c r="AE108" s="253"/>
      <c r="AF108" s="253"/>
      <c r="AG108" s="260"/>
      <c r="AH108" s="261"/>
      <c r="AI108" s="261"/>
      <c r="AJ108" s="261"/>
      <c r="AK108" s="261"/>
      <c r="AL108" s="261"/>
      <c r="AM108" s="261"/>
      <c r="AN108" s="261"/>
      <c r="AO108" s="262"/>
      <c r="AP108" s="227"/>
      <c r="AQ108" s="228"/>
      <c r="AR108" s="228"/>
      <c r="AS108" s="228"/>
      <c r="AT108" s="228"/>
      <c r="AU108" s="228"/>
      <c r="AV108" s="228"/>
      <c r="AW108" s="228"/>
      <c r="AX108" s="229"/>
    </row>
    <row r="109" spans="1:50" s="5" customFormat="1" ht="12.75">
      <c r="A109" s="242" t="s">
        <v>131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4"/>
      <c r="AC109" s="190"/>
      <c r="AD109" s="191"/>
      <c r="AE109" s="191"/>
      <c r="AF109" s="192"/>
      <c r="AG109" s="230"/>
      <c r="AH109" s="231"/>
      <c r="AI109" s="231"/>
      <c r="AJ109" s="231"/>
      <c r="AK109" s="231"/>
      <c r="AL109" s="231"/>
      <c r="AM109" s="231"/>
      <c r="AN109" s="231"/>
      <c r="AO109" s="232"/>
      <c r="AP109" s="230"/>
      <c r="AQ109" s="231"/>
      <c r="AR109" s="231"/>
      <c r="AS109" s="231"/>
      <c r="AT109" s="231"/>
      <c r="AU109" s="231"/>
      <c r="AV109" s="231"/>
      <c r="AW109" s="231"/>
      <c r="AX109" s="232"/>
    </row>
    <row r="110" spans="1:50" s="5" customFormat="1" ht="14.25" customHeight="1">
      <c r="A110" s="236" t="s">
        <v>97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8"/>
      <c r="AC110" s="208" t="s">
        <v>160</v>
      </c>
      <c r="AD110" s="209"/>
      <c r="AE110" s="209"/>
      <c r="AF110" s="210"/>
      <c r="AG110" s="145">
        <v>0</v>
      </c>
      <c r="AH110" s="146"/>
      <c r="AI110" s="146"/>
      <c r="AJ110" s="146"/>
      <c r="AK110" s="146"/>
      <c r="AL110" s="146"/>
      <c r="AM110" s="146"/>
      <c r="AN110" s="146"/>
      <c r="AO110" s="147"/>
      <c r="AP110" s="145">
        <v>0</v>
      </c>
      <c r="AQ110" s="146"/>
      <c r="AR110" s="146"/>
      <c r="AS110" s="146"/>
      <c r="AT110" s="146"/>
      <c r="AU110" s="146"/>
      <c r="AV110" s="146"/>
      <c r="AW110" s="146"/>
      <c r="AX110" s="147"/>
    </row>
    <row r="111" spans="1:50" s="5" customFormat="1" ht="14.25" customHeight="1">
      <c r="A111" s="245" t="s">
        <v>64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7"/>
      <c r="AC111" s="190" t="s">
        <v>161</v>
      </c>
      <c r="AD111" s="191"/>
      <c r="AE111" s="191"/>
      <c r="AF111" s="192"/>
      <c r="AG111" s="145">
        <v>0</v>
      </c>
      <c r="AH111" s="146"/>
      <c r="AI111" s="146"/>
      <c r="AJ111" s="146"/>
      <c r="AK111" s="146"/>
      <c r="AL111" s="146"/>
      <c r="AM111" s="146"/>
      <c r="AN111" s="146"/>
      <c r="AO111" s="147"/>
      <c r="AP111" s="145">
        <v>0</v>
      </c>
      <c r="AQ111" s="146"/>
      <c r="AR111" s="146"/>
      <c r="AS111" s="146"/>
      <c r="AT111" s="146"/>
      <c r="AU111" s="146"/>
      <c r="AV111" s="146"/>
      <c r="AW111" s="146"/>
      <c r="AX111" s="147"/>
    </row>
    <row r="112" spans="1:50" s="5" customFormat="1" ht="12.75">
      <c r="A112" s="268" t="s">
        <v>76</v>
      </c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193"/>
      <c r="AD112" s="194"/>
      <c r="AE112" s="194"/>
      <c r="AF112" s="195"/>
      <c r="AG112" s="150">
        <v>0</v>
      </c>
      <c r="AH112" s="151"/>
      <c r="AI112" s="151"/>
      <c r="AJ112" s="151"/>
      <c r="AK112" s="151"/>
      <c r="AL112" s="151"/>
      <c r="AM112" s="151"/>
      <c r="AN112" s="151"/>
      <c r="AO112" s="152"/>
      <c r="AP112" s="150">
        <v>0</v>
      </c>
      <c r="AQ112" s="151"/>
      <c r="AR112" s="151"/>
      <c r="AS112" s="151"/>
      <c r="AT112" s="151"/>
      <c r="AU112" s="151"/>
      <c r="AV112" s="151"/>
      <c r="AW112" s="151"/>
      <c r="AX112" s="152"/>
    </row>
    <row r="113" spans="1:50" s="5" customFormat="1" ht="12.75">
      <c r="A113" s="254" t="s">
        <v>98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6"/>
      <c r="AC113" s="217" t="s">
        <v>162</v>
      </c>
      <c r="AD113" s="218"/>
      <c r="AE113" s="218"/>
      <c r="AF113" s="219"/>
      <c r="AG113" s="153"/>
      <c r="AH113" s="154"/>
      <c r="AI113" s="154"/>
      <c r="AJ113" s="154"/>
      <c r="AK113" s="154"/>
      <c r="AL113" s="154"/>
      <c r="AM113" s="154"/>
      <c r="AN113" s="154"/>
      <c r="AO113" s="155"/>
      <c r="AP113" s="153"/>
      <c r="AQ113" s="154"/>
      <c r="AR113" s="154"/>
      <c r="AS113" s="154"/>
      <c r="AT113" s="154"/>
      <c r="AU113" s="154"/>
      <c r="AV113" s="154"/>
      <c r="AW113" s="154"/>
      <c r="AX113" s="155"/>
    </row>
    <row r="114" spans="1:50" s="5" customFormat="1" ht="14.25" customHeight="1">
      <c r="A114" s="270" t="s">
        <v>99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1"/>
      <c r="AC114" s="190" t="s">
        <v>163</v>
      </c>
      <c r="AD114" s="191"/>
      <c r="AE114" s="191"/>
      <c r="AF114" s="192"/>
      <c r="AG114" s="145">
        <v>0</v>
      </c>
      <c r="AH114" s="146"/>
      <c r="AI114" s="146"/>
      <c r="AJ114" s="146"/>
      <c r="AK114" s="146"/>
      <c r="AL114" s="146"/>
      <c r="AM114" s="146"/>
      <c r="AN114" s="146"/>
      <c r="AO114" s="147"/>
      <c r="AP114" s="145">
        <v>0</v>
      </c>
      <c r="AQ114" s="146"/>
      <c r="AR114" s="146"/>
      <c r="AS114" s="146"/>
      <c r="AT114" s="146"/>
      <c r="AU114" s="146"/>
      <c r="AV114" s="146"/>
      <c r="AW114" s="146"/>
      <c r="AX114" s="147"/>
    </row>
    <row r="115" spans="1:50" s="5" customFormat="1" ht="12.75">
      <c r="A115" s="233" t="s">
        <v>128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5"/>
      <c r="AC115" s="193"/>
      <c r="AD115" s="194"/>
      <c r="AE115" s="194"/>
      <c r="AF115" s="195"/>
      <c r="AG115" s="150">
        <v>0</v>
      </c>
      <c r="AH115" s="151"/>
      <c r="AI115" s="151"/>
      <c r="AJ115" s="151"/>
      <c r="AK115" s="151"/>
      <c r="AL115" s="151"/>
      <c r="AM115" s="151"/>
      <c r="AN115" s="151"/>
      <c r="AO115" s="152"/>
      <c r="AP115" s="150">
        <v>0</v>
      </c>
      <c r="AQ115" s="151"/>
      <c r="AR115" s="151"/>
      <c r="AS115" s="151"/>
      <c r="AT115" s="151"/>
      <c r="AU115" s="151"/>
      <c r="AV115" s="151"/>
      <c r="AW115" s="151"/>
      <c r="AX115" s="152"/>
    </row>
    <row r="116" spans="1:50" s="5" customFormat="1" ht="12.75">
      <c r="A116" s="254" t="s">
        <v>129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6"/>
      <c r="AC116" s="217" t="s">
        <v>164</v>
      </c>
      <c r="AD116" s="218"/>
      <c r="AE116" s="218"/>
      <c r="AF116" s="219"/>
      <c r="AG116" s="153"/>
      <c r="AH116" s="154"/>
      <c r="AI116" s="154"/>
      <c r="AJ116" s="154"/>
      <c r="AK116" s="154"/>
      <c r="AL116" s="154"/>
      <c r="AM116" s="154"/>
      <c r="AN116" s="154"/>
      <c r="AO116" s="155"/>
      <c r="AP116" s="153"/>
      <c r="AQ116" s="154"/>
      <c r="AR116" s="154"/>
      <c r="AS116" s="154"/>
      <c r="AT116" s="154"/>
      <c r="AU116" s="154"/>
      <c r="AV116" s="154"/>
      <c r="AW116" s="154"/>
      <c r="AX116" s="155"/>
    </row>
    <row r="117" spans="1:50" s="5" customFormat="1" ht="14.25" customHeight="1">
      <c r="A117" s="239" t="s">
        <v>125</v>
      </c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1"/>
      <c r="AC117" s="190" t="s">
        <v>165</v>
      </c>
      <c r="AD117" s="191"/>
      <c r="AE117" s="191"/>
      <c r="AF117" s="192"/>
      <c r="AG117" s="145">
        <v>0</v>
      </c>
      <c r="AH117" s="146"/>
      <c r="AI117" s="146"/>
      <c r="AJ117" s="146"/>
      <c r="AK117" s="146"/>
      <c r="AL117" s="146"/>
      <c r="AM117" s="146"/>
      <c r="AN117" s="146"/>
      <c r="AO117" s="147"/>
      <c r="AP117" s="145">
        <v>0</v>
      </c>
      <c r="AQ117" s="146"/>
      <c r="AR117" s="146"/>
      <c r="AS117" s="146"/>
      <c r="AT117" s="146"/>
      <c r="AU117" s="146"/>
      <c r="AV117" s="146"/>
      <c r="AW117" s="146"/>
      <c r="AX117" s="147"/>
    </row>
    <row r="118" spans="1:50" s="5" customFormat="1" ht="14.25" customHeight="1">
      <c r="A118" s="236" t="s">
        <v>126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8"/>
      <c r="AC118" s="208" t="s">
        <v>166</v>
      </c>
      <c r="AD118" s="209"/>
      <c r="AE118" s="209"/>
      <c r="AF118" s="210"/>
      <c r="AG118" s="145">
        <v>0</v>
      </c>
      <c r="AH118" s="146"/>
      <c r="AI118" s="146"/>
      <c r="AJ118" s="146"/>
      <c r="AK118" s="146"/>
      <c r="AL118" s="146"/>
      <c r="AM118" s="146"/>
      <c r="AN118" s="146"/>
      <c r="AO118" s="147"/>
      <c r="AP118" s="145">
        <v>0</v>
      </c>
      <c r="AQ118" s="146"/>
      <c r="AR118" s="146"/>
      <c r="AS118" s="146"/>
      <c r="AT118" s="146"/>
      <c r="AU118" s="146"/>
      <c r="AV118" s="146"/>
      <c r="AW118" s="146"/>
      <c r="AX118" s="147"/>
    </row>
    <row r="119" spans="1:50" s="5" customFormat="1" ht="14.25" customHeight="1">
      <c r="A119" s="239" t="s">
        <v>100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1"/>
      <c r="AC119" s="190" t="s">
        <v>167</v>
      </c>
      <c r="AD119" s="191"/>
      <c r="AE119" s="191"/>
      <c r="AF119" s="192"/>
      <c r="AG119" s="145">
        <v>0</v>
      </c>
      <c r="AH119" s="146"/>
      <c r="AI119" s="146"/>
      <c r="AJ119" s="146"/>
      <c r="AK119" s="146"/>
      <c r="AL119" s="146"/>
      <c r="AM119" s="146"/>
      <c r="AN119" s="146"/>
      <c r="AO119" s="147"/>
      <c r="AP119" s="145">
        <v>0</v>
      </c>
      <c r="AQ119" s="146"/>
      <c r="AR119" s="146"/>
      <c r="AS119" s="146"/>
      <c r="AT119" s="146"/>
      <c r="AU119" s="146"/>
      <c r="AV119" s="146"/>
      <c r="AW119" s="146"/>
      <c r="AX119" s="147"/>
    </row>
    <row r="120" spans="1:50" s="5" customFormat="1" ht="12.75">
      <c r="A120" s="233" t="s">
        <v>77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5"/>
      <c r="AC120" s="193"/>
      <c r="AD120" s="194"/>
      <c r="AE120" s="194"/>
      <c r="AF120" s="195"/>
      <c r="AG120" s="150">
        <v>0</v>
      </c>
      <c r="AH120" s="151"/>
      <c r="AI120" s="151"/>
      <c r="AJ120" s="151"/>
      <c r="AK120" s="151"/>
      <c r="AL120" s="151"/>
      <c r="AM120" s="151"/>
      <c r="AN120" s="151"/>
      <c r="AO120" s="152"/>
      <c r="AP120" s="150">
        <v>0</v>
      </c>
      <c r="AQ120" s="151"/>
      <c r="AR120" s="151"/>
      <c r="AS120" s="151"/>
      <c r="AT120" s="151"/>
      <c r="AU120" s="151"/>
      <c r="AV120" s="151"/>
      <c r="AW120" s="151"/>
      <c r="AX120" s="152"/>
    </row>
    <row r="121" spans="1:50" s="5" customFormat="1" ht="12.75">
      <c r="A121" s="254" t="s">
        <v>101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6"/>
      <c r="AC121" s="217" t="s">
        <v>168</v>
      </c>
      <c r="AD121" s="218"/>
      <c r="AE121" s="218"/>
      <c r="AF121" s="219"/>
      <c r="AG121" s="153"/>
      <c r="AH121" s="154"/>
      <c r="AI121" s="154"/>
      <c r="AJ121" s="154"/>
      <c r="AK121" s="154"/>
      <c r="AL121" s="154"/>
      <c r="AM121" s="154"/>
      <c r="AN121" s="154"/>
      <c r="AO121" s="155"/>
      <c r="AP121" s="153"/>
      <c r="AQ121" s="154"/>
      <c r="AR121" s="154"/>
      <c r="AS121" s="154"/>
      <c r="AT121" s="154"/>
      <c r="AU121" s="154"/>
      <c r="AV121" s="154"/>
      <c r="AW121" s="154"/>
      <c r="AX121" s="155"/>
    </row>
    <row r="122" spans="1:50" s="5" customFormat="1" ht="14.25" customHeight="1">
      <c r="A122" s="236" t="s">
        <v>127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8"/>
      <c r="AC122" s="208" t="s">
        <v>169</v>
      </c>
      <c r="AD122" s="209"/>
      <c r="AE122" s="209"/>
      <c r="AF122" s="210"/>
      <c r="AG122" s="145">
        <v>0</v>
      </c>
      <c r="AH122" s="146"/>
      <c r="AI122" s="146"/>
      <c r="AJ122" s="146"/>
      <c r="AK122" s="146"/>
      <c r="AL122" s="146"/>
      <c r="AM122" s="146"/>
      <c r="AN122" s="146"/>
      <c r="AO122" s="147"/>
      <c r="AP122" s="145">
        <v>0</v>
      </c>
      <c r="AQ122" s="146"/>
      <c r="AR122" s="146"/>
      <c r="AS122" s="146"/>
      <c r="AT122" s="146"/>
      <c r="AU122" s="146"/>
      <c r="AV122" s="146"/>
      <c r="AW122" s="146"/>
      <c r="AX122" s="147"/>
    </row>
    <row r="123" spans="1:50" s="5" customFormat="1" ht="27.75" customHeight="1">
      <c r="A123" s="130" t="s">
        <v>454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2"/>
      <c r="AC123" s="313"/>
      <c r="AD123" s="314"/>
      <c r="AE123" s="314"/>
      <c r="AF123" s="315"/>
      <c r="AG123" s="310">
        <v>0</v>
      </c>
      <c r="AH123" s="311"/>
      <c r="AI123" s="311"/>
      <c r="AJ123" s="311"/>
      <c r="AK123" s="311"/>
      <c r="AL123" s="311"/>
      <c r="AM123" s="311"/>
      <c r="AN123" s="311"/>
      <c r="AO123" s="312"/>
      <c r="AP123" s="310">
        <v>0</v>
      </c>
      <c r="AQ123" s="311"/>
      <c r="AR123" s="311"/>
      <c r="AS123" s="311"/>
      <c r="AT123" s="311"/>
      <c r="AU123" s="311"/>
      <c r="AV123" s="311"/>
      <c r="AW123" s="311"/>
      <c r="AX123" s="312"/>
    </row>
    <row r="124" spans="1:50" s="5" customFormat="1" ht="14.25" customHeight="1" thickBot="1">
      <c r="A124" s="142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9"/>
      <c r="AC124" s="169"/>
      <c r="AD124" s="170"/>
      <c r="AE124" s="170"/>
      <c r="AF124" s="171"/>
      <c r="AG124" s="221">
        <v>0</v>
      </c>
      <c r="AH124" s="222"/>
      <c r="AI124" s="222"/>
      <c r="AJ124" s="222"/>
      <c r="AK124" s="222"/>
      <c r="AL124" s="222"/>
      <c r="AM124" s="222"/>
      <c r="AN124" s="222"/>
      <c r="AO124" s="223"/>
      <c r="AP124" s="221">
        <v>0</v>
      </c>
      <c r="AQ124" s="222"/>
      <c r="AR124" s="222"/>
      <c r="AS124" s="222"/>
      <c r="AT124" s="222"/>
      <c r="AU124" s="222"/>
      <c r="AV124" s="222"/>
      <c r="AW124" s="222"/>
      <c r="AX124" s="223"/>
    </row>
    <row r="125" s="7" customFormat="1" ht="6" customHeight="1"/>
    <row r="126" spans="1:50" s="12" customFormat="1" ht="12.75" customHeight="1">
      <c r="A126" s="12" t="s">
        <v>65</v>
      </c>
      <c r="H126" s="59"/>
      <c r="I126" s="59"/>
      <c r="J126" s="59"/>
      <c r="K126" s="59"/>
      <c r="L126" s="59"/>
      <c r="M126" s="60"/>
      <c r="N126" s="370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126" s="370"/>
      <c r="P126" s="370"/>
      <c r="Q126" s="370"/>
      <c r="R126" s="370"/>
      <c r="S126" s="370"/>
      <c r="T126" s="370"/>
      <c r="U126" s="370"/>
      <c r="V126" s="370"/>
      <c r="W126" s="370"/>
      <c r="Z126" s="12" t="s">
        <v>66</v>
      </c>
      <c r="AI126" s="370"/>
      <c r="AJ126" s="370"/>
      <c r="AK126" s="370"/>
      <c r="AL126" s="370"/>
      <c r="AM126" s="370"/>
      <c r="AN126" s="60"/>
      <c r="AO126" s="370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126" s="370"/>
      <c r="AQ126" s="370"/>
      <c r="AR126" s="370"/>
      <c r="AS126" s="370"/>
      <c r="AT126" s="370"/>
      <c r="AU126" s="370"/>
      <c r="AV126" s="370"/>
      <c r="AW126" s="370"/>
      <c r="AX126" s="370"/>
    </row>
    <row r="127" spans="8:50" s="13" customFormat="1" ht="9.75">
      <c r="H127" s="371" t="s">
        <v>67</v>
      </c>
      <c r="I127" s="371"/>
      <c r="J127" s="371"/>
      <c r="K127" s="371"/>
      <c r="L127" s="371"/>
      <c r="N127" s="371" t="s">
        <v>68</v>
      </c>
      <c r="O127" s="371"/>
      <c r="P127" s="371"/>
      <c r="Q127" s="371"/>
      <c r="R127" s="371"/>
      <c r="S127" s="371"/>
      <c r="T127" s="371"/>
      <c r="U127" s="371"/>
      <c r="V127" s="371"/>
      <c r="W127" s="371"/>
      <c r="AI127" s="371" t="s">
        <v>67</v>
      </c>
      <c r="AJ127" s="371"/>
      <c r="AK127" s="371"/>
      <c r="AL127" s="371"/>
      <c r="AM127" s="371"/>
      <c r="AO127" s="371" t="s">
        <v>68</v>
      </c>
      <c r="AP127" s="371"/>
      <c r="AQ127" s="371"/>
      <c r="AR127" s="371"/>
      <c r="AS127" s="371"/>
      <c r="AT127" s="371"/>
      <c r="AU127" s="371"/>
      <c r="AV127" s="371"/>
      <c r="AW127" s="371"/>
      <c r="AX127" s="371"/>
    </row>
    <row r="128" spans="1:16" s="7" customFormat="1" ht="12">
      <c r="A128" s="9"/>
      <c r="B128" s="382" t="str">
        <f>дата_отчетности</f>
        <v>19.02.2010</v>
      </c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72"/>
      <c r="P128" s="372"/>
    </row>
  </sheetData>
  <sheetProtection password="A459" sheet="1" objects="1" scenarios="1" selectLockedCells="1"/>
  <mergeCells count="397">
    <mergeCell ref="AP45:AX45"/>
    <mergeCell ref="AG45:AO45"/>
    <mergeCell ref="AC45:AF45"/>
    <mergeCell ref="A45:AB45"/>
    <mergeCell ref="AG42:AO42"/>
    <mergeCell ref="B128:N128"/>
    <mergeCell ref="A57:AB57"/>
    <mergeCell ref="AC57:AF57"/>
    <mergeCell ref="AG57:AO57"/>
    <mergeCell ref="AC58:AF58"/>
    <mergeCell ref="AG58:AO58"/>
    <mergeCell ref="H127:L127"/>
    <mergeCell ref="N127:W127"/>
    <mergeCell ref="AI127:AM127"/>
    <mergeCell ref="AO127:AX127"/>
    <mergeCell ref="AP57:AX57"/>
    <mergeCell ref="O128:P128"/>
    <mergeCell ref="AM10:AX10"/>
    <mergeCell ref="AM8:AP8"/>
    <mergeCell ref="AQ8:AT8"/>
    <mergeCell ref="AM6:AX6"/>
    <mergeCell ref="N126:W126"/>
    <mergeCell ref="AI126:AM126"/>
    <mergeCell ref="AO126:AX126"/>
    <mergeCell ref="AG33:AO33"/>
    <mergeCell ref="AP33:AX33"/>
    <mergeCell ref="A33:AB33"/>
    <mergeCell ref="J11:AF11"/>
    <mergeCell ref="AM18:AX18"/>
    <mergeCell ref="AM17:AX17"/>
    <mergeCell ref="A15:I15"/>
    <mergeCell ref="R12:AK12"/>
    <mergeCell ref="AM11:AX12"/>
    <mergeCell ref="AS13:AX14"/>
    <mergeCell ref="A5:AK5"/>
    <mergeCell ref="AU8:AX8"/>
    <mergeCell ref="AM9:AX9"/>
    <mergeCell ref="H9:AF9"/>
    <mergeCell ref="AM7:AX7"/>
    <mergeCell ref="M6:U6"/>
    <mergeCell ref="X6:AG6"/>
    <mergeCell ref="AH6:AI6"/>
    <mergeCell ref="AP23:AX23"/>
    <mergeCell ref="AG21:AO21"/>
    <mergeCell ref="AG22:AO22"/>
    <mergeCell ref="AG23:AO23"/>
    <mergeCell ref="AP21:AX21"/>
    <mergeCell ref="AP22:AX22"/>
    <mergeCell ref="AC23:AF23"/>
    <mergeCell ref="A21:AB21"/>
    <mergeCell ref="A22:AB22"/>
    <mergeCell ref="A23:AB23"/>
    <mergeCell ref="AC21:AF21"/>
    <mergeCell ref="AC22:AF22"/>
    <mergeCell ref="A48:AB48"/>
    <mergeCell ref="A29:AB29"/>
    <mergeCell ref="A30:AB30"/>
    <mergeCell ref="A31:AB31"/>
    <mergeCell ref="A34:AB34"/>
    <mergeCell ref="A32:AB32"/>
    <mergeCell ref="A42:AB42"/>
    <mergeCell ref="A35:AB35"/>
    <mergeCell ref="A36:AB36"/>
    <mergeCell ref="A49:AB49"/>
    <mergeCell ref="A43:AB43"/>
    <mergeCell ref="A44:AB44"/>
    <mergeCell ref="A46:AB46"/>
    <mergeCell ref="A47:AB47"/>
    <mergeCell ref="A37:AB37"/>
    <mergeCell ref="A38:AB38"/>
    <mergeCell ref="AC31:AF31"/>
    <mergeCell ref="AC34:AF34"/>
    <mergeCell ref="AC32:AF32"/>
    <mergeCell ref="A39:AB39"/>
    <mergeCell ref="A40:AB40"/>
    <mergeCell ref="A41:AB41"/>
    <mergeCell ref="AC33:AF33"/>
    <mergeCell ref="AC46:AF46"/>
    <mergeCell ref="AC47:AF47"/>
    <mergeCell ref="AC48:AF48"/>
    <mergeCell ref="AC49:AF49"/>
    <mergeCell ref="AC24:AF24"/>
    <mergeCell ref="AC25:AF25"/>
    <mergeCell ref="AC26:AF26"/>
    <mergeCell ref="AC27:AF27"/>
    <mergeCell ref="AC29:AF29"/>
    <mergeCell ref="AC30:AF30"/>
    <mergeCell ref="AG30:AO30"/>
    <mergeCell ref="AG31:AO31"/>
    <mergeCell ref="AG34:AO34"/>
    <mergeCell ref="AP51:AX51"/>
    <mergeCell ref="AG48:AO50"/>
    <mergeCell ref="AP46:AX47"/>
    <mergeCell ref="AG43:AO43"/>
    <mergeCell ref="AG44:AO44"/>
    <mergeCell ref="AG39:AO39"/>
    <mergeCell ref="AG40:AO40"/>
    <mergeCell ref="AP48:AX50"/>
    <mergeCell ref="A54:AB54"/>
    <mergeCell ref="AC54:AF54"/>
    <mergeCell ref="AP31:AX31"/>
    <mergeCell ref="AP34:AX34"/>
    <mergeCell ref="AG51:AO51"/>
    <mergeCell ref="AC36:AF36"/>
    <mergeCell ref="AC37:AF37"/>
    <mergeCell ref="AC51:AF51"/>
    <mergeCell ref="AC44:AF44"/>
    <mergeCell ref="AC50:AF50"/>
    <mergeCell ref="AC53:AF53"/>
    <mergeCell ref="A51:AB51"/>
    <mergeCell ref="A52:AB52"/>
    <mergeCell ref="AC52:AF52"/>
    <mergeCell ref="A53:AB53"/>
    <mergeCell ref="A50:AB50"/>
    <mergeCell ref="AP24:AX25"/>
    <mergeCell ref="AG24:AO25"/>
    <mergeCell ref="A28:AB28"/>
    <mergeCell ref="AC28:AF28"/>
    <mergeCell ref="A24:AB24"/>
    <mergeCell ref="A25:AB25"/>
    <mergeCell ref="A26:AB26"/>
    <mergeCell ref="A27:AB27"/>
    <mergeCell ref="AG26:AO26"/>
    <mergeCell ref="AG27:AO27"/>
    <mergeCell ref="AG46:AO47"/>
    <mergeCell ref="AP26:AX26"/>
    <mergeCell ref="AP27:AX27"/>
    <mergeCell ref="AP28:AX28"/>
    <mergeCell ref="AP29:AX29"/>
    <mergeCell ref="AG28:AO28"/>
    <mergeCell ref="AG29:AO29"/>
    <mergeCell ref="AG37:AO38"/>
    <mergeCell ref="AG35:AO36"/>
    <mergeCell ref="AP30:AX30"/>
    <mergeCell ref="AP42:AX42"/>
    <mergeCell ref="AP43:AX43"/>
    <mergeCell ref="AP44:AX44"/>
    <mergeCell ref="AP37:AX38"/>
    <mergeCell ref="AP39:AX39"/>
    <mergeCell ref="AP40:AX40"/>
    <mergeCell ref="AP52:AX54"/>
    <mergeCell ref="AG52:AO54"/>
    <mergeCell ref="A56:AB56"/>
    <mergeCell ref="AC56:AF56"/>
    <mergeCell ref="AG56:AO56"/>
    <mergeCell ref="AP56:AX56"/>
    <mergeCell ref="AP55:AX55"/>
    <mergeCell ref="AC55:AF55"/>
    <mergeCell ref="AG55:AO55"/>
    <mergeCell ref="A55:AB55"/>
    <mergeCell ref="AP58:AX58"/>
    <mergeCell ref="A60:AB60"/>
    <mergeCell ref="AC60:AF60"/>
    <mergeCell ref="AG60:AO60"/>
    <mergeCell ref="AP60:AX60"/>
    <mergeCell ref="A58:AB58"/>
    <mergeCell ref="AP59:AX59"/>
    <mergeCell ref="AC59:AF59"/>
    <mergeCell ref="A59:AB59"/>
    <mergeCell ref="AG59:AO59"/>
    <mergeCell ref="A61:AB61"/>
    <mergeCell ref="AC61:AF61"/>
    <mergeCell ref="AG61:AO61"/>
    <mergeCell ref="AP61:AX61"/>
    <mergeCell ref="AC113:AF113"/>
    <mergeCell ref="AC122:AF122"/>
    <mergeCell ref="AG122:AO122"/>
    <mergeCell ref="A124:AB124"/>
    <mergeCell ref="AC124:AF124"/>
    <mergeCell ref="AG124:AO124"/>
    <mergeCell ref="AP124:AX124"/>
    <mergeCell ref="AP123:AX123"/>
    <mergeCell ref="AG123:AO123"/>
    <mergeCell ref="AC123:AF123"/>
    <mergeCell ref="AP122:AX122"/>
    <mergeCell ref="AC98:AF98"/>
    <mergeCell ref="AP120:AX121"/>
    <mergeCell ref="AG120:AO121"/>
    <mergeCell ref="AC118:AF118"/>
    <mergeCell ref="AC111:AF111"/>
    <mergeCell ref="AC112:AF112"/>
    <mergeCell ref="AG111:AO111"/>
    <mergeCell ref="AC115:AF115"/>
    <mergeCell ref="AG115:AO116"/>
    <mergeCell ref="AC90:AF90"/>
    <mergeCell ref="AC91:AF91"/>
    <mergeCell ref="AC92:AF92"/>
    <mergeCell ref="AC93:AF93"/>
    <mergeCell ref="AC94:AF94"/>
    <mergeCell ref="AC95:AF95"/>
    <mergeCell ref="AC97:AF97"/>
    <mergeCell ref="A96:AB96"/>
    <mergeCell ref="A97:AB97"/>
    <mergeCell ref="A98:AB98"/>
    <mergeCell ref="AC116:AF116"/>
    <mergeCell ref="A104:AB104"/>
    <mergeCell ref="AC110:AF110"/>
    <mergeCell ref="AC96:AF96"/>
    <mergeCell ref="A121:AB121"/>
    <mergeCell ref="AC121:AF121"/>
    <mergeCell ref="A122:AB122"/>
    <mergeCell ref="AP84:AX85"/>
    <mergeCell ref="A91:AB91"/>
    <mergeCell ref="A92:AB92"/>
    <mergeCell ref="A93:AB93"/>
    <mergeCell ref="A94:AB94"/>
    <mergeCell ref="A95:AB95"/>
    <mergeCell ref="A100:AB100"/>
    <mergeCell ref="AP77:AX78"/>
    <mergeCell ref="AP74:AX76"/>
    <mergeCell ref="AG83:AO83"/>
    <mergeCell ref="AG84:AO85"/>
    <mergeCell ref="AP81:AX81"/>
    <mergeCell ref="AP83:AX83"/>
    <mergeCell ref="AG81:AO81"/>
    <mergeCell ref="AG77:AO78"/>
    <mergeCell ref="AG74:AO76"/>
    <mergeCell ref="AP80:AX80"/>
    <mergeCell ref="AP69:AX69"/>
    <mergeCell ref="AP70:AX70"/>
    <mergeCell ref="AP67:AX68"/>
    <mergeCell ref="A107:AB107"/>
    <mergeCell ref="AC107:AF107"/>
    <mergeCell ref="AP106:AX106"/>
    <mergeCell ref="AP107:AX107"/>
    <mergeCell ref="AG106:AO106"/>
    <mergeCell ref="A67:AB67"/>
    <mergeCell ref="A68:AB68"/>
    <mergeCell ref="AC66:AF66"/>
    <mergeCell ref="A64:AB64"/>
    <mergeCell ref="A65:AB65"/>
    <mergeCell ref="A66:AB66"/>
    <mergeCell ref="AP64:AX64"/>
    <mergeCell ref="AP65:AX65"/>
    <mergeCell ref="AP66:AX66"/>
    <mergeCell ref="AG64:AO64"/>
    <mergeCell ref="AG65:AO65"/>
    <mergeCell ref="AG66:AO66"/>
    <mergeCell ref="A69:AB69"/>
    <mergeCell ref="A70:AB70"/>
    <mergeCell ref="A73:AB73"/>
    <mergeCell ref="A74:AB74"/>
    <mergeCell ref="A77:AB77"/>
    <mergeCell ref="A71:AB71"/>
    <mergeCell ref="A113:AB113"/>
    <mergeCell ref="A114:AB114"/>
    <mergeCell ref="A81:AB81"/>
    <mergeCell ref="A84:AB84"/>
    <mergeCell ref="A83:AB83"/>
    <mergeCell ref="A85:AB85"/>
    <mergeCell ref="A108:AB108"/>
    <mergeCell ref="A103:AB103"/>
    <mergeCell ref="A99:AB99"/>
    <mergeCell ref="A86:AB86"/>
    <mergeCell ref="AC76:AF76"/>
    <mergeCell ref="AC77:AF77"/>
    <mergeCell ref="A101:AB101"/>
    <mergeCell ref="A78:AB78"/>
    <mergeCell ref="A75:AB75"/>
    <mergeCell ref="A76:AB76"/>
    <mergeCell ref="AC78:AF78"/>
    <mergeCell ref="AC84:AF84"/>
    <mergeCell ref="A80:AB80"/>
    <mergeCell ref="A79:AB79"/>
    <mergeCell ref="AC85:AF85"/>
    <mergeCell ref="AC86:AF86"/>
    <mergeCell ref="AC87:AF87"/>
    <mergeCell ref="AC89:AF89"/>
    <mergeCell ref="AC83:AF83"/>
    <mergeCell ref="A112:AB112"/>
    <mergeCell ref="AC106:AF106"/>
    <mergeCell ref="A87:AB87"/>
    <mergeCell ref="A89:AB89"/>
    <mergeCell ref="A90:AB90"/>
    <mergeCell ref="AC117:AF117"/>
    <mergeCell ref="AG90:AO91"/>
    <mergeCell ref="AG100:AO101"/>
    <mergeCell ref="AG96:AO97"/>
    <mergeCell ref="AG102:AO102"/>
    <mergeCell ref="AG103:AO103"/>
    <mergeCell ref="AG107:AO107"/>
    <mergeCell ref="AG112:AO113"/>
    <mergeCell ref="AG108:AO109"/>
    <mergeCell ref="AG114:AO114"/>
    <mergeCell ref="A116:AB116"/>
    <mergeCell ref="A102:AB102"/>
    <mergeCell ref="AG86:AO86"/>
    <mergeCell ref="AG87:AO87"/>
    <mergeCell ref="AG89:AO89"/>
    <mergeCell ref="AC99:AF99"/>
    <mergeCell ref="AC101:AF101"/>
    <mergeCell ref="AG104:AO104"/>
    <mergeCell ref="AG110:AO110"/>
    <mergeCell ref="AC102:AF102"/>
    <mergeCell ref="AC100:AF100"/>
    <mergeCell ref="AC109:AF109"/>
    <mergeCell ref="AC114:AF114"/>
    <mergeCell ref="A109:AB109"/>
    <mergeCell ref="A110:AB110"/>
    <mergeCell ref="A111:AB111"/>
    <mergeCell ref="AC103:AF103"/>
    <mergeCell ref="AC104:AF104"/>
    <mergeCell ref="A106:AB106"/>
    <mergeCell ref="AC108:AF108"/>
    <mergeCell ref="AP108:AX109"/>
    <mergeCell ref="A120:AB120"/>
    <mergeCell ref="AC120:AF120"/>
    <mergeCell ref="AG118:AO118"/>
    <mergeCell ref="AG119:AO119"/>
    <mergeCell ref="AC119:AF119"/>
    <mergeCell ref="A118:AB118"/>
    <mergeCell ref="A119:AB119"/>
    <mergeCell ref="A117:AB117"/>
    <mergeCell ref="A115:AB115"/>
    <mergeCell ref="AG117:AO117"/>
    <mergeCell ref="AG92:AO92"/>
    <mergeCell ref="AG98:AO98"/>
    <mergeCell ref="AG99:AO99"/>
    <mergeCell ref="AG95:AO95"/>
    <mergeCell ref="AG93:AO94"/>
    <mergeCell ref="AP118:AX118"/>
    <mergeCell ref="AP119:AX119"/>
    <mergeCell ref="AP110:AX110"/>
    <mergeCell ref="AP111:AX111"/>
    <mergeCell ref="AP114:AX114"/>
    <mergeCell ref="AP117:AX117"/>
    <mergeCell ref="AP112:AX113"/>
    <mergeCell ref="AP115:AX116"/>
    <mergeCell ref="AG32:AO32"/>
    <mergeCell ref="AP32:AX32"/>
    <mergeCell ref="AC40:AF40"/>
    <mergeCell ref="AC41:AF41"/>
    <mergeCell ref="AP41:AX41"/>
    <mergeCell ref="AP35:AX36"/>
    <mergeCell ref="AC38:AF38"/>
    <mergeCell ref="AC39:AF39"/>
    <mergeCell ref="AC35:AF35"/>
    <mergeCell ref="AG41:AO41"/>
    <mergeCell ref="AC43:AF43"/>
    <mergeCell ref="AG69:AO69"/>
    <mergeCell ref="AG70:AO70"/>
    <mergeCell ref="AG67:AO68"/>
    <mergeCell ref="AC67:AF67"/>
    <mergeCell ref="AC68:AF68"/>
    <mergeCell ref="AC69:AF69"/>
    <mergeCell ref="AC70:AF70"/>
    <mergeCell ref="AC64:AF64"/>
    <mergeCell ref="AC65:AF65"/>
    <mergeCell ref="A1:T2"/>
    <mergeCell ref="AC73:AF73"/>
    <mergeCell ref="AC74:AF74"/>
    <mergeCell ref="L13:AK13"/>
    <mergeCell ref="AM13:AR14"/>
    <mergeCell ref="E16:AK16"/>
    <mergeCell ref="J15:AB15"/>
    <mergeCell ref="AM15:AX15"/>
    <mergeCell ref="AP73:AX73"/>
    <mergeCell ref="AC42:AF42"/>
    <mergeCell ref="A82:AB82"/>
    <mergeCell ref="AC82:AF82"/>
    <mergeCell ref="AG82:AO82"/>
    <mergeCell ref="AC81:AF81"/>
    <mergeCell ref="AG71:AO72"/>
    <mergeCell ref="AP71:AX72"/>
    <mergeCell ref="AC71:AF72"/>
    <mergeCell ref="A72:AB72"/>
    <mergeCell ref="AG73:AO73"/>
    <mergeCell ref="AC75:AF75"/>
    <mergeCell ref="AC79:AF79"/>
    <mergeCell ref="AP93:AX94"/>
    <mergeCell ref="AP98:AX98"/>
    <mergeCell ref="AP99:AX99"/>
    <mergeCell ref="AP86:AX86"/>
    <mergeCell ref="AC80:AF80"/>
    <mergeCell ref="AG80:AO80"/>
    <mergeCell ref="AP87:AX87"/>
    <mergeCell ref="AP89:AX89"/>
    <mergeCell ref="AP90:AX91"/>
    <mergeCell ref="AP104:AX104"/>
    <mergeCell ref="AP79:AX79"/>
    <mergeCell ref="AG79:AO79"/>
    <mergeCell ref="AP102:AX102"/>
    <mergeCell ref="AP100:AX101"/>
    <mergeCell ref="AP88:AX88"/>
    <mergeCell ref="AP92:AX92"/>
    <mergeCell ref="AP95:AX95"/>
    <mergeCell ref="AP96:AX97"/>
    <mergeCell ref="A123:AB123"/>
    <mergeCell ref="AP82:AX82"/>
    <mergeCell ref="A105:AB105"/>
    <mergeCell ref="AC105:AF105"/>
    <mergeCell ref="AG105:AO105"/>
    <mergeCell ref="AP105:AX105"/>
    <mergeCell ref="AG88:AO88"/>
    <mergeCell ref="AC88:AF88"/>
    <mergeCell ref="A88:AB88"/>
    <mergeCell ref="AP103:AX103"/>
  </mergeCells>
  <dataValidations count="12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33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AG62:AX62 AP33 AG33">
      <formula1>-99999999999999</formula1>
      <formula2>999999999999999</formula2>
    </dataValidation>
    <dataValidation showInputMessage="1" showErrorMessage="1" sqref="J15:AB15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"384,385"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24:AX32 AH124:AO124 AH110:AO122 AP110:AP124 AG110:AG124 AQ110:AX122 AQ124:AX124 AG67:AX107 AG34:AX61">
      <formula1>-99999999999</formula1>
      <formula2>999999999999</formula2>
    </dataValidation>
    <dataValidation type="textLength" operator="lessThanOrEqual" allowBlank="1" showInputMessage="1" showErrorMessage="1" prompt="В том числе, прочие ценности, учитываемые на забалансовых счетах" errorTitle="Ошибка ввода" error="Вводимое значение должно быть&#10;текстом длиной до 255 символов" sqref="A124:AB124">
      <formula1>255</formula1>
    </dataValidation>
    <dataValidation type="textLength" operator="lessThanOrEqual" allowBlank="1" showInputMessage="1" showErrorMessage="1" prompt="В том числе, прочие внеоборотные активы" errorTitle="Ошибка ввода" error="Вводимое значение должно быть&#10;текстом длиной до 255 символов" sqref="A32:AB32">
      <formula1>255</formula1>
    </dataValidation>
    <dataValidation type="textLength" operator="lessThanOrEqual" allowBlank="1" showInputMessage="1" showErrorMessage="1" prompt="В том числе, прочие запасы и затраты" errorTitle="Ошибка ввода" error="Вводимое значение должно быть&#10;текстом длиной до 255 символов" sqref="A45:AB45">
      <formula1>255</formula1>
    </dataValidation>
    <dataValidation type="textLength" operator="lessThanOrEqual" allowBlank="1" showInputMessage="1" showErrorMessage="1" prompt="В том числе, прочие оборотные активы" errorTitle="Ошибка ввода" error="Вводимое значение должно быть&#10;текстом длиной до 255 символов" sqref="A59:AB59">
      <formula1>255</formula1>
    </dataValidation>
    <dataValidation type="textLength" operator="lessThanOrEqual" allowBlank="1" showInputMessage="1" showErrorMessage="1" prompt="В том числе, прочие показатели резервного капитала" errorTitle="Ошибка ввода" error="Вводимое значение должно быть&#10;текстом длиной до 255 символов" sqref="A80:AB80">
      <formula1>255</formula1>
    </dataValidation>
    <dataValidation type="textLength" operator="lessThanOrEqual" allowBlank="1" showInputMessage="1" showErrorMessage="1" prompt="В том числе, прочие долгосрочные обязательства" errorTitle="Ошибка ввода" error="Вводимое значение должно быть&#10;текстом длиной до 255 символов" sqref="A88:AB88">
      <formula1>255</formula1>
    </dataValidation>
    <dataValidation type="textLength" operator="lessThanOrEqual" allowBlank="1" showInputMessage="1" showErrorMessage="1" prompt="В том числе, прочие краткосрочные обязательства" errorTitle="Ошибка ввода" error="Вводимое значение должно быть&#10;текстом длиной до 255 символов" sqref="A105:AB105">
      <formula1>255</formula1>
    </dataValidation>
  </dataValidations>
  <printOptions/>
  <pageMargins left="0.7874015748031497" right="0.7874015748031497" top="0.5905511811023623" bottom="0.3937007874015748" header="0" footer="0"/>
  <pageSetup blackAndWhite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8"/>
  </sheetPr>
  <dimension ref="A1:BS85"/>
  <sheetViews>
    <sheetView showGridLines="0" showRowColHeaders="0" tabSelected="1" showOutlineSymbols="0" zoomScalePageLayoutView="0" workbookViewId="0" topLeftCell="A10">
      <selection activeCell="AG34" sqref="AG34:AO34"/>
    </sheetView>
  </sheetViews>
  <sheetFormatPr defaultColWidth="1.75390625" defaultRowHeight="12.75"/>
  <cols>
    <col min="1" max="16384" width="1.75390625" style="1" customWidth="1"/>
  </cols>
  <sheetData>
    <row r="1" spans="1:50" ht="11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AX1" s="2" t="s">
        <v>102</v>
      </c>
    </row>
    <row r="2" spans="1:50" ht="11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AX2" s="2" t="s">
        <v>140</v>
      </c>
    </row>
    <row r="3" spans="28:54" ht="12.75" customHeight="1">
      <c r="AB3" s="496" t="s">
        <v>572</v>
      </c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BB3" s="2"/>
    </row>
    <row r="4" spans="28:54" ht="11.25"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BB4" s="2"/>
    </row>
    <row r="5" spans="1:50" s="4" customFormat="1" ht="15">
      <c r="A5" s="343" t="s">
        <v>571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60" s="7" customFormat="1" ht="13.5" thickBot="1">
      <c r="A6" s="5"/>
      <c r="B6" s="5"/>
      <c r="C6" s="62"/>
      <c r="F6" s="63" t="s">
        <v>260</v>
      </c>
      <c r="M6" s="352" t="str">
        <f>"01 январь 20"&amp;год_отчетности&amp;" г."</f>
        <v>01 январь 2009 г.</v>
      </c>
      <c r="N6" s="352"/>
      <c r="O6" s="352"/>
      <c r="P6" s="352"/>
      <c r="Q6" s="352"/>
      <c r="R6" s="352"/>
      <c r="S6" s="352"/>
      <c r="T6" s="352"/>
      <c r="U6" s="352"/>
      <c r="V6" s="6" t="s">
        <v>261</v>
      </c>
      <c r="W6" s="42"/>
      <c r="X6" s="353">
        <f>DATE(AM8,AQ8,AU8)</f>
        <v>40178</v>
      </c>
      <c r="Y6" s="353"/>
      <c r="Z6" s="353"/>
      <c r="AA6" s="353"/>
      <c r="AB6" s="353"/>
      <c r="AC6" s="353"/>
      <c r="AD6" s="353"/>
      <c r="AE6" s="353"/>
      <c r="AF6" s="353"/>
      <c r="AG6" s="353"/>
      <c r="AH6" s="354"/>
      <c r="AI6" s="354"/>
      <c r="AJ6" s="62"/>
      <c r="AK6" s="5"/>
      <c r="AL6" s="5"/>
      <c r="AM6" s="367" t="s">
        <v>1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9"/>
      <c r="BH6" s="64"/>
    </row>
    <row r="7" spans="1:59" s="7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 t="s">
        <v>570</v>
      </c>
      <c r="AL7" s="8"/>
      <c r="AM7" s="349" t="s">
        <v>569</v>
      </c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1"/>
      <c r="BB7" s="42"/>
      <c r="BC7" s="42"/>
      <c r="BD7" s="42"/>
      <c r="BE7" s="42"/>
      <c r="BF7" s="42"/>
      <c r="BG7" s="42"/>
    </row>
    <row r="8" spans="1:71" s="7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9" t="s">
        <v>8</v>
      </c>
      <c r="AL8" s="8"/>
      <c r="AM8" s="366" t="str">
        <f>"20"&amp;год_отчетности</f>
        <v>2009</v>
      </c>
      <c r="AN8" s="344"/>
      <c r="AO8" s="344"/>
      <c r="AP8" s="344"/>
      <c r="AQ8" s="344" t="str">
        <f>IF(period="0","12",TEXT(period,"00"))</f>
        <v>12</v>
      </c>
      <c r="AR8" s="344"/>
      <c r="AS8" s="344"/>
      <c r="AT8" s="344"/>
      <c r="AU8" s="344" t="str">
        <f>IF(period="0","31",DAY((DATEVALUE("01."&amp;TEXT(period+1,"00")&amp;".20"&amp;год_отчетности)-1)))</f>
        <v>31</v>
      </c>
      <c r="AV8" s="344"/>
      <c r="AW8" s="344"/>
      <c r="AX8" s="345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42" customFormat="1" ht="13.5" customHeight="1">
      <c r="A9" s="45" t="s">
        <v>3</v>
      </c>
      <c r="B9" s="45"/>
      <c r="C9" s="45"/>
      <c r="D9" s="45"/>
      <c r="E9" s="45"/>
      <c r="F9" s="45"/>
      <c r="G9" s="45"/>
      <c r="H9" s="196" t="str">
        <f>IF([1]!Наименование="","",[1]!Наименование)</f>
        <v>ОАО "МАГАЗИН "ОЛИМПИЕЦ"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51"/>
      <c r="AH9" s="52"/>
      <c r="AI9" s="53"/>
      <c r="AJ9" s="53"/>
      <c r="AK9" s="54" t="s">
        <v>4</v>
      </c>
      <c r="AL9" s="53"/>
      <c r="AM9" s="346" t="str">
        <f>IF([1]!ОКПО="","",[1]!ОКПО)</f>
        <v>25598429</v>
      </c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8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42" customFormat="1" ht="13.5" customHeight="1">
      <c r="A10" s="45" t="s">
        <v>5</v>
      </c>
      <c r="B10" s="45"/>
      <c r="C10" s="45"/>
      <c r="D10" s="45"/>
      <c r="E10" s="45"/>
      <c r="F10" s="45"/>
      <c r="G10" s="45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2"/>
      <c r="AJ10" s="53"/>
      <c r="AK10" s="54" t="s">
        <v>9</v>
      </c>
      <c r="AL10" s="53"/>
      <c r="AM10" s="346" t="str">
        <f>[1]!ИННЮЛ&amp;""</f>
        <v>5256000023</v>
      </c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8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42" customFormat="1" ht="13.5" customHeight="1">
      <c r="A11" s="45" t="s">
        <v>6</v>
      </c>
      <c r="B11" s="45"/>
      <c r="C11" s="45"/>
      <c r="D11" s="45"/>
      <c r="E11" s="45"/>
      <c r="F11" s="45"/>
      <c r="G11" s="45"/>
      <c r="H11" s="52"/>
      <c r="I11" s="52"/>
      <c r="J11" s="196" t="str">
        <f>IF([1]!ОснВидДеят="","",[1]!ОснВидДеят)</f>
        <v>СДАЧА ВНАЕМ СОБСТВЕННОГО НЕЖИЛОГО НЕДВИЖИМОГО ИМУЩЕСТВА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51"/>
      <c r="AH11" s="52"/>
      <c r="AI11" s="53"/>
      <c r="AJ11" s="53"/>
      <c r="AK11" s="54" t="s">
        <v>78</v>
      </c>
      <c r="AL11" s="53"/>
      <c r="AM11" s="197" t="str">
        <f>IF([1]!ОКВЭД="","",[1]!ОКВЭД)</f>
        <v>70.20.2</v>
      </c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362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42" customFormat="1" ht="13.5" customHeight="1">
      <c r="A12" s="45" t="s">
        <v>259</v>
      </c>
      <c r="B12" s="45"/>
      <c r="C12" s="45"/>
      <c r="D12" s="45"/>
      <c r="E12" s="45"/>
      <c r="F12" s="45"/>
      <c r="G12" s="45"/>
      <c r="H12" s="52"/>
      <c r="I12" s="52"/>
      <c r="J12" s="51"/>
      <c r="K12" s="51"/>
      <c r="L12" s="51"/>
      <c r="M12" s="51"/>
      <c r="N12" s="51"/>
      <c r="O12" s="51"/>
      <c r="P12" s="51"/>
      <c r="Q12" s="51"/>
      <c r="R12" s="196" t="str">
        <f>IF([1]!ОргПравФорм="","",[1]!ОргПравФорм)</f>
        <v>ОТКРЫТОЕ АКЦИОНЕРНОЕ ОБЩЕСТВО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53"/>
      <c r="AM12" s="200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363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42" customFormat="1" ht="13.5" customHeight="1">
      <c r="A13" s="45" t="s">
        <v>258</v>
      </c>
      <c r="B13" s="45"/>
      <c r="C13" s="45"/>
      <c r="D13" s="45"/>
      <c r="E13" s="45"/>
      <c r="F13" s="45"/>
      <c r="G13" s="45"/>
      <c r="H13" s="53"/>
      <c r="I13" s="53"/>
      <c r="J13" s="53"/>
      <c r="K13" s="53"/>
      <c r="L13" s="196" t="str">
        <f>IF([1]!ФормСобств="","",[1]!ФормСобств)</f>
        <v>ЧАСТНАЯ</v>
      </c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56"/>
      <c r="AM13" s="197" t="str">
        <f>IF([1]!ОКОПФ="","",[1]!ОКОПФ)</f>
        <v>47</v>
      </c>
      <c r="AN13" s="198"/>
      <c r="AO13" s="198"/>
      <c r="AP13" s="198"/>
      <c r="AQ13" s="198"/>
      <c r="AR13" s="199"/>
      <c r="AS13" s="364" t="str">
        <f>IF([1]!ОКФС="","",[1]!ОКФС)</f>
        <v>16</v>
      </c>
      <c r="AT13" s="198"/>
      <c r="AU13" s="198"/>
      <c r="AV13" s="198"/>
      <c r="AW13" s="198"/>
      <c r="AX13" s="362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42" customFormat="1" ht="13.5" customHeight="1">
      <c r="A14" s="47"/>
      <c r="B14" s="47"/>
      <c r="C14" s="47"/>
      <c r="D14" s="47"/>
      <c r="E14" s="47"/>
      <c r="F14" s="47"/>
      <c r="G14" s="4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8"/>
      <c r="AE14" s="58"/>
      <c r="AF14" s="53"/>
      <c r="AG14" s="53"/>
      <c r="AH14" s="53"/>
      <c r="AI14" s="53"/>
      <c r="AJ14" s="53"/>
      <c r="AK14" s="54" t="s">
        <v>10</v>
      </c>
      <c r="AL14" s="53"/>
      <c r="AM14" s="200"/>
      <c r="AN14" s="201"/>
      <c r="AO14" s="201"/>
      <c r="AP14" s="201"/>
      <c r="AQ14" s="201"/>
      <c r="AR14" s="202"/>
      <c r="AS14" s="365"/>
      <c r="AT14" s="201"/>
      <c r="AU14" s="201"/>
      <c r="AV14" s="201"/>
      <c r="AW14" s="201"/>
      <c r="AX14" s="363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42" customFormat="1" ht="13.5" customHeight="1" thickBot="1">
      <c r="A15" s="361" t="s">
        <v>257</v>
      </c>
      <c r="B15" s="361"/>
      <c r="C15" s="361"/>
      <c r="D15" s="361"/>
      <c r="E15" s="361"/>
      <c r="F15" s="361"/>
      <c r="G15" s="361"/>
      <c r="H15" s="361"/>
      <c r="I15" s="361"/>
      <c r="J15" s="204" t="str">
        <f>IF(П000010001000=385,"млн. руб","тыс. руб")</f>
        <v>тыс. руб</v>
      </c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47"/>
      <c r="AD15" s="47"/>
      <c r="AE15" s="47"/>
      <c r="AF15" s="45"/>
      <c r="AG15" s="45"/>
      <c r="AH15" s="45"/>
      <c r="AI15" s="45"/>
      <c r="AJ15" s="45"/>
      <c r="AK15" s="46" t="s">
        <v>11</v>
      </c>
      <c r="AL15" s="45"/>
      <c r="AM15" s="495" t="s">
        <v>568</v>
      </c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3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5" customFormat="1" ht="12.75">
      <c r="A16" s="491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2"/>
      <c r="AL16" s="49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55:71" s="5" customFormat="1" ht="12.75"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10" customFormat="1" ht="12.75">
      <c r="A18" s="490" t="s">
        <v>518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8"/>
      <c r="AG18" s="220" t="s">
        <v>567</v>
      </c>
      <c r="AH18" s="220"/>
      <c r="AI18" s="220"/>
      <c r="AJ18" s="220"/>
      <c r="AK18" s="220"/>
      <c r="AL18" s="220"/>
      <c r="AM18" s="220"/>
      <c r="AN18" s="220"/>
      <c r="AO18" s="220"/>
      <c r="AP18" s="220" t="s">
        <v>566</v>
      </c>
      <c r="AQ18" s="220"/>
      <c r="AR18" s="220"/>
      <c r="AS18" s="220"/>
      <c r="AT18" s="220"/>
      <c r="AU18" s="220"/>
      <c r="AV18" s="220"/>
      <c r="AW18" s="220"/>
      <c r="AX18" s="220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50" s="10" customFormat="1" ht="12">
      <c r="A19" s="416" t="s">
        <v>514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 t="s">
        <v>513</v>
      </c>
      <c r="AD19" s="416"/>
      <c r="AE19" s="416"/>
      <c r="AF19" s="416"/>
      <c r="AG19" s="416" t="s">
        <v>565</v>
      </c>
      <c r="AH19" s="416"/>
      <c r="AI19" s="416"/>
      <c r="AJ19" s="416"/>
      <c r="AK19" s="416"/>
      <c r="AL19" s="416"/>
      <c r="AM19" s="416"/>
      <c r="AN19" s="416"/>
      <c r="AO19" s="416"/>
      <c r="AP19" s="416" t="s">
        <v>564</v>
      </c>
      <c r="AQ19" s="416"/>
      <c r="AR19" s="416"/>
      <c r="AS19" s="416"/>
      <c r="AT19" s="416"/>
      <c r="AU19" s="416"/>
      <c r="AV19" s="416"/>
      <c r="AW19" s="416"/>
      <c r="AX19" s="416"/>
    </row>
    <row r="20" spans="1:50" s="10" customFormat="1" ht="12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 t="s">
        <v>563</v>
      </c>
      <c r="AQ20" s="293"/>
      <c r="AR20" s="293"/>
      <c r="AS20" s="293"/>
      <c r="AT20" s="293"/>
      <c r="AU20" s="293"/>
      <c r="AV20" s="293"/>
      <c r="AW20" s="293"/>
      <c r="AX20" s="293"/>
    </row>
    <row r="21" spans="1:50" s="10" customFormat="1" ht="12.75" thickBot="1">
      <c r="A21" s="220">
        <v>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>
        <v>2</v>
      </c>
      <c r="AD21" s="220"/>
      <c r="AE21" s="220"/>
      <c r="AF21" s="220"/>
      <c r="AG21" s="220">
        <v>3</v>
      </c>
      <c r="AH21" s="220"/>
      <c r="AI21" s="220"/>
      <c r="AJ21" s="220"/>
      <c r="AK21" s="220"/>
      <c r="AL21" s="220"/>
      <c r="AM21" s="220"/>
      <c r="AN21" s="220"/>
      <c r="AO21" s="220"/>
      <c r="AP21" s="220">
        <v>4</v>
      </c>
      <c r="AQ21" s="220"/>
      <c r="AR21" s="220"/>
      <c r="AS21" s="220"/>
      <c r="AT21" s="220"/>
      <c r="AU21" s="220"/>
      <c r="AV21" s="220"/>
      <c r="AW21" s="220"/>
      <c r="AX21" s="220"/>
    </row>
    <row r="22" spans="1:50" s="5" customFormat="1" ht="12.75">
      <c r="A22" s="280" t="s">
        <v>562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487"/>
      <c r="AD22" s="486"/>
      <c r="AE22" s="486"/>
      <c r="AF22" s="486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</row>
    <row r="23" spans="1:50" s="5" customFormat="1" ht="12.75">
      <c r="A23" s="441" t="s">
        <v>561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438"/>
      <c r="AD23" s="437"/>
      <c r="AE23" s="437"/>
      <c r="AF23" s="437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</row>
    <row r="24" spans="1:50" s="5" customFormat="1" ht="12.75">
      <c r="A24" s="404" t="s">
        <v>560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2"/>
      <c r="AC24" s="438"/>
      <c r="AD24" s="437"/>
      <c r="AE24" s="437"/>
      <c r="AF24" s="437"/>
      <c r="AG24" s="483">
        <v>4155</v>
      </c>
      <c r="AH24" s="483"/>
      <c r="AI24" s="483"/>
      <c r="AJ24" s="483"/>
      <c r="AK24" s="483"/>
      <c r="AL24" s="483"/>
      <c r="AM24" s="483"/>
      <c r="AN24" s="483"/>
      <c r="AO24" s="483"/>
      <c r="AP24" s="483">
        <v>4805</v>
      </c>
      <c r="AQ24" s="483"/>
      <c r="AR24" s="483"/>
      <c r="AS24" s="483"/>
      <c r="AT24" s="483"/>
      <c r="AU24" s="483"/>
      <c r="AV24" s="483"/>
      <c r="AW24" s="483"/>
      <c r="AX24" s="483"/>
    </row>
    <row r="25" spans="1:50" s="5" customFormat="1" ht="12.75">
      <c r="A25" s="404" t="s">
        <v>559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2"/>
      <c r="AC25" s="438"/>
      <c r="AD25" s="437"/>
      <c r="AE25" s="437"/>
      <c r="AF25" s="437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</row>
    <row r="26" spans="1:50" s="5" customFormat="1" ht="12.75">
      <c r="A26" s="404" t="s">
        <v>558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2"/>
      <c r="AC26" s="438" t="s">
        <v>557</v>
      </c>
      <c r="AD26" s="437"/>
      <c r="AE26" s="437"/>
      <c r="AF26" s="437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3"/>
      <c r="AW26" s="483"/>
      <c r="AX26" s="483"/>
    </row>
    <row r="27" spans="1:50" s="5" customFormat="1" ht="12.75">
      <c r="A27" s="477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249"/>
      <c r="AD27" s="249"/>
      <c r="AE27" s="249"/>
      <c r="AF27" s="249"/>
      <c r="AG27" s="426">
        <v>0</v>
      </c>
      <c r="AH27" s="426"/>
      <c r="AI27" s="426"/>
      <c r="AJ27" s="426"/>
      <c r="AK27" s="426"/>
      <c r="AL27" s="426"/>
      <c r="AM27" s="426"/>
      <c r="AN27" s="426"/>
      <c r="AO27" s="426"/>
      <c r="AP27" s="426">
        <v>0</v>
      </c>
      <c r="AQ27" s="426"/>
      <c r="AR27" s="426"/>
      <c r="AS27" s="426"/>
      <c r="AT27" s="426"/>
      <c r="AU27" s="426"/>
      <c r="AV27" s="426"/>
      <c r="AW27" s="426"/>
      <c r="AX27" s="426"/>
    </row>
    <row r="28" spans="1:50" s="5" customFormat="1" ht="12.75">
      <c r="A28" s="268" t="s">
        <v>556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482"/>
      <c r="AD28" s="481"/>
      <c r="AE28" s="481"/>
      <c r="AF28" s="481"/>
      <c r="AG28" s="172">
        <v>-898</v>
      </c>
      <c r="AH28" s="443"/>
      <c r="AI28" s="443"/>
      <c r="AJ28" s="443"/>
      <c r="AK28" s="443"/>
      <c r="AL28" s="443"/>
      <c r="AM28" s="443"/>
      <c r="AN28" s="443"/>
      <c r="AO28" s="442"/>
      <c r="AP28" s="172">
        <v>-1331</v>
      </c>
      <c r="AQ28" s="443"/>
      <c r="AR28" s="443"/>
      <c r="AS28" s="443"/>
      <c r="AT28" s="443"/>
      <c r="AU28" s="443"/>
      <c r="AV28" s="443"/>
      <c r="AW28" s="443"/>
      <c r="AX28" s="442"/>
    </row>
    <row r="29" spans="1:50" s="5" customFormat="1" ht="12.75">
      <c r="A29" s="254" t="s">
        <v>555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6"/>
      <c r="AC29" s="433" t="s">
        <v>554</v>
      </c>
      <c r="AD29" s="432"/>
      <c r="AE29" s="432"/>
      <c r="AF29" s="432"/>
      <c r="AG29" s="431"/>
      <c r="AH29" s="430"/>
      <c r="AI29" s="430"/>
      <c r="AJ29" s="430"/>
      <c r="AK29" s="430"/>
      <c r="AL29" s="430"/>
      <c r="AM29" s="430"/>
      <c r="AN29" s="430"/>
      <c r="AO29" s="429"/>
      <c r="AP29" s="431"/>
      <c r="AQ29" s="430"/>
      <c r="AR29" s="430"/>
      <c r="AS29" s="430"/>
      <c r="AT29" s="430"/>
      <c r="AU29" s="430"/>
      <c r="AV29" s="430"/>
      <c r="AW29" s="430"/>
      <c r="AX29" s="429"/>
    </row>
    <row r="30" spans="1:50" s="5" customFormat="1" ht="12.75">
      <c r="A30" s="477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249"/>
      <c r="AD30" s="249"/>
      <c r="AE30" s="249"/>
      <c r="AF30" s="249"/>
      <c r="AG30" s="426">
        <v>0</v>
      </c>
      <c r="AH30" s="426"/>
      <c r="AI30" s="426"/>
      <c r="AJ30" s="426"/>
      <c r="AK30" s="426"/>
      <c r="AL30" s="426"/>
      <c r="AM30" s="426"/>
      <c r="AN30" s="426"/>
      <c r="AO30" s="426"/>
      <c r="AP30" s="426">
        <v>0</v>
      </c>
      <c r="AQ30" s="426"/>
      <c r="AR30" s="426"/>
      <c r="AS30" s="426"/>
      <c r="AT30" s="426"/>
      <c r="AU30" s="426"/>
      <c r="AV30" s="426"/>
      <c r="AW30" s="426"/>
      <c r="AX30" s="426"/>
    </row>
    <row r="31" spans="1:50" s="5" customFormat="1" ht="12.75" hidden="1">
      <c r="A31" s="476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4"/>
      <c r="AC31" s="453"/>
      <c r="AD31" s="452"/>
      <c r="AE31" s="452"/>
      <c r="AF31" s="451"/>
      <c r="AG31" s="473"/>
      <c r="AH31" s="472"/>
      <c r="AI31" s="472"/>
      <c r="AJ31" s="472"/>
      <c r="AK31" s="472"/>
      <c r="AL31" s="472"/>
      <c r="AM31" s="472"/>
      <c r="AN31" s="472"/>
      <c r="AO31" s="471"/>
      <c r="AP31" s="473"/>
      <c r="AQ31" s="472"/>
      <c r="AR31" s="472"/>
      <c r="AS31" s="472"/>
      <c r="AT31" s="472"/>
      <c r="AU31" s="472"/>
      <c r="AV31" s="472"/>
      <c r="AW31" s="472"/>
      <c r="AX31" s="471"/>
    </row>
    <row r="32" spans="1:50" s="5" customFormat="1" ht="15.75" customHeight="1">
      <c r="A32" s="258" t="s">
        <v>553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9"/>
      <c r="AC32" s="248" t="s">
        <v>552</v>
      </c>
      <c r="AD32" s="249"/>
      <c r="AE32" s="249"/>
      <c r="AF32" s="249"/>
      <c r="AG32" s="426">
        <v>3257</v>
      </c>
      <c r="AH32" s="426"/>
      <c r="AI32" s="426"/>
      <c r="AJ32" s="426"/>
      <c r="AK32" s="426"/>
      <c r="AL32" s="426"/>
      <c r="AM32" s="426"/>
      <c r="AN32" s="426"/>
      <c r="AO32" s="426"/>
      <c r="AP32" s="426">
        <v>3474</v>
      </c>
      <c r="AQ32" s="426"/>
      <c r="AR32" s="426"/>
      <c r="AS32" s="426"/>
      <c r="AT32" s="426"/>
      <c r="AU32" s="426"/>
      <c r="AV32" s="426"/>
      <c r="AW32" s="426"/>
      <c r="AX32" s="426"/>
    </row>
    <row r="33" spans="1:50" s="5" customFormat="1" ht="15.75" customHeight="1">
      <c r="A33" s="258" t="s">
        <v>551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9"/>
      <c r="AC33" s="248" t="s">
        <v>550</v>
      </c>
      <c r="AD33" s="249"/>
      <c r="AE33" s="249"/>
      <c r="AF33" s="249"/>
      <c r="AG33" s="426">
        <v>0</v>
      </c>
      <c r="AH33" s="426"/>
      <c r="AI33" s="426"/>
      <c r="AJ33" s="426"/>
      <c r="AK33" s="426"/>
      <c r="AL33" s="426"/>
      <c r="AM33" s="426"/>
      <c r="AN33" s="426"/>
      <c r="AO33" s="426"/>
      <c r="AP33" s="426">
        <v>0</v>
      </c>
      <c r="AQ33" s="426"/>
      <c r="AR33" s="426"/>
      <c r="AS33" s="426"/>
      <c r="AT33" s="426"/>
      <c r="AU33" s="426"/>
      <c r="AV33" s="426"/>
      <c r="AW33" s="426"/>
      <c r="AX33" s="426"/>
    </row>
    <row r="34" spans="1:70" s="5" customFormat="1" ht="15.75" customHeight="1">
      <c r="A34" s="258" t="s">
        <v>549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9"/>
      <c r="AC34" s="248" t="s">
        <v>548</v>
      </c>
      <c r="AD34" s="249"/>
      <c r="AE34" s="249"/>
      <c r="AF34" s="249"/>
      <c r="AG34" s="426">
        <v>-3040</v>
      </c>
      <c r="AH34" s="426"/>
      <c r="AI34" s="426"/>
      <c r="AJ34" s="426"/>
      <c r="AK34" s="426"/>
      <c r="AL34" s="426"/>
      <c r="AM34" s="426"/>
      <c r="AN34" s="426"/>
      <c r="AO34" s="426"/>
      <c r="AP34" s="426">
        <v>-2654</v>
      </c>
      <c r="AQ34" s="426"/>
      <c r="AR34" s="426"/>
      <c r="AS34" s="426"/>
      <c r="AT34" s="426"/>
      <c r="AU34" s="426"/>
      <c r="AV34" s="426"/>
      <c r="AW34" s="426"/>
      <c r="AX34" s="426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</row>
    <row r="35" spans="1:70" s="5" customFormat="1" ht="15.75" customHeight="1">
      <c r="A35" s="258" t="s">
        <v>547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9"/>
      <c r="AC35" s="248" t="s">
        <v>546</v>
      </c>
      <c r="AD35" s="249"/>
      <c r="AE35" s="249"/>
      <c r="AF35" s="249"/>
      <c r="AG35" s="426">
        <v>217</v>
      </c>
      <c r="AH35" s="426"/>
      <c r="AI35" s="426"/>
      <c r="AJ35" s="426"/>
      <c r="AK35" s="426"/>
      <c r="AL35" s="426"/>
      <c r="AM35" s="426"/>
      <c r="AN35" s="426"/>
      <c r="AO35" s="426"/>
      <c r="AP35" s="426">
        <v>820</v>
      </c>
      <c r="AQ35" s="426"/>
      <c r="AR35" s="426"/>
      <c r="AS35" s="426"/>
      <c r="AT35" s="426"/>
      <c r="AU35" s="426"/>
      <c r="AV35" s="426"/>
      <c r="AW35" s="426"/>
      <c r="AX35" s="426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7"/>
      <c r="BR35" s="457"/>
    </row>
    <row r="36" spans="1:70" s="5" customFormat="1" ht="12.75">
      <c r="A36" s="280" t="s">
        <v>545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447"/>
      <c r="AC36" s="438"/>
      <c r="AD36" s="437"/>
      <c r="AE36" s="437"/>
      <c r="AF36" s="437"/>
      <c r="AG36" s="480"/>
      <c r="AH36" s="479"/>
      <c r="AI36" s="479"/>
      <c r="AJ36" s="479"/>
      <c r="AK36" s="479"/>
      <c r="AL36" s="479"/>
      <c r="AM36" s="479"/>
      <c r="AN36" s="479"/>
      <c r="AO36" s="478"/>
      <c r="AP36" s="480"/>
      <c r="AQ36" s="479"/>
      <c r="AR36" s="479"/>
      <c r="AS36" s="479"/>
      <c r="AT36" s="479"/>
      <c r="AU36" s="479"/>
      <c r="AV36" s="479"/>
      <c r="AW36" s="479"/>
      <c r="AX36" s="478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</row>
    <row r="37" spans="1:70" s="5" customFormat="1" ht="12.75">
      <c r="A37" s="270" t="s">
        <v>544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1"/>
      <c r="AC37" s="438" t="s">
        <v>543</v>
      </c>
      <c r="AD37" s="437"/>
      <c r="AE37" s="437"/>
      <c r="AF37" s="437"/>
      <c r="AG37" s="426">
        <v>0</v>
      </c>
      <c r="AH37" s="426"/>
      <c r="AI37" s="426"/>
      <c r="AJ37" s="426"/>
      <c r="AK37" s="426"/>
      <c r="AL37" s="426"/>
      <c r="AM37" s="426"/>
      <c r="AN37" s="426"/>
      <c r="AO37" s="426"/>
      <c r="AP37" s="426">
        <v>0</v>
      </c>
      <c r="AQ37" s="426"/>
      <c r="AR37" s="426"/>
      <c r="AS37" s="426"/>
      <c r="AT37" s="426"/>
      <c r="AU37" s="426"/>
      <c r="AV37" s="426"/>
      <c r="AW37" s="426"/>
      <c r="AX37" s="426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</row>
    <row r="38" spans="1:70" s="5" customFormat="1" ht="15.75" customHeight="1">
      <c r="A38" s="258" t="s">
        <v>542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9"/>
      <c r="AC38" s="248" t="s">
        <v>541</v>
      </c>
      <c r="AD38" s="249"/>
      <c r="AE38" s="249"/>
      <c r="AF38" s="249"/>
      <c r="AG38" s="426">
        <v>0</v>
      </c>
      <c r="AH38" s="426"/>
      <c r="AI38" s="426"/>
      <c r="AJ38" s="426"/>
      <c r="AK38" s="426"/>
      <c r="AL38" s="426"/>
      <c r="AM38" s="426"/>
      <c r="AN38" s="426"/>
      <c r="AO38" s="426"/>
      <c r="AP38" s="426">
        <v>0</v>
      </c>
      <c r="AQ38" s="426"/>
      <c r="AR38" s="426"/>
      <c r="AS38" s="426"/>
      <c r="AT38" s="426"/>
      <c r="AU38" s="426"/>
      <c r="AV38" s="426"/>
      <c r="AW38" s="426"/>
      <c r="AX38" s="426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457"/>
      <c r="BR38" s="457"/>
    </row>
    <row r="39" spans="1:70" s="5" customFormat="1" ht="15.75" customHeight="1">
      <c r="A39" s="258" t="s">
        <v>540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9"/>
      <c r="AC39" s="248" t="s">
        <v>539</v>
      </c>
      <c r="AD39" s="249"/>
      <c r="AE39" s="249"/>
      <c r="AF39" s="249"/>
      <c r="AG39" s="426">
        <v>0</v>
      </c>
      <c r="AH39" s="426"/>
      <c r="AI39" s="426"/>
      <c r="AJ39" s="426"/>
      <c r="AK39" s="426"/>
      <c r="AL39" s="426"/>
      <c r="AM39" s="426"/>
      <c r="AN39" s="426"/>
      <c r="AO39" s="426"/>
      <c r="AP39" s="426">
        <v>0</v>
      </c>
      <c r="AQ39" s="426"/>
      <c r="AR39" s="426"/>
      <c r="AS39" s="426"/>
      <c r="AT39" s="426"/>
      <c r="AU39" s="426"/>
      <c r="AV39" s="426"/>
      <c r="AW39" s="426"/>
      <c r="AX39" s="426"/>
      <c r="AZ39" s="457"/>
      <c r="BA39" s="457"/>
      <c r="BB39" s="457"/>
      <c r="BC39" s="457"/>
      <c r="BD39" s="457"/>
      <c r="BE39" s="457"/>
      <c r="BF39" s="457"/>
      <c r="BG39" s="457"/>
      <c r="BH39" s="457"/>
      <c r="BI39" s="457"/>
      <c r="BJ39" s="457"/>
      <c r="BK39" s="457"/>
      <c r="BL39" s="457"/>
      <c r="BM39" s="457"/>
      <c r="BN39" s="457"/>
      <c r="BO39" s="457"/>
      <c r="BP39" s="457"/>
      <c r="BQ39" s="457"/>
      <c r="BR39" s="457"/>
    </row>
    <row r="40" spans="1:70" s="5" customFormat="1" ht="15.75" customHeight="1">
      <c r="A40" s="258" t="s">
        <v>538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9"/>
      <c r="AC40" s="248" t="s">
        <v>537</v>
      </c>
      <c r="AD40" s="249"/>
      <c r="AE40" s="249"/>
      <c r="AF40" s="249"/>
      <c r="AG40" s="426">
        <v>0</v>
      </c>
      <c r="AH40" s="426"/>
      <c r="AI40" s="426"/>
      <c r="AJ40" s="426"/>
      <c r="AK40" s="426"/>
      <c r="AL40" s="426"/>
      <c r="AM40" s="426"/>
      <c r="AN40" s="426"/>
      <c r="AO40" s="426"/>
      <c r="AP40" s="426">
        <v>0</v>
      </c>
      <c r="AQ40" s="426"/>
      <c r="AR40" s="426"/>
      <c r="AS40" s="426"/>
      <c r="AT40" s="426"/>
      <c r="AU40" s="426"/>
      <c r="AV40" s="426"/>
      <c r="AW40" s="426"/>
      <c r="AX40" s="426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</row>
    <row r="41" spans="1:70" s="5" customFormat="1" ht="12.75">
      <c r="A41" s="477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249"/>
      <c r="AD41" s="249"/>
      <c r="AE41" s="249"/>
      <c r="AF41" s="249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>
        <v>0</v>
      </c>
      <c r="AQ41" s="426"/>
      <c r="AR41" s="426"/>
      <c r="AS41" s="426"/>
      <c r="AT41" s="426"/>
      <c r="AU41" s="426"/>
      <c r="AV41" s="426"/>
      <c r="AW41" s="426"/>
      <c r="AX41" s="426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</row>
    <row r="42" spans="1:70" s="5" customFormat="1" ht="15.75" customHeight="1">
      <c r="A42" s="258" t="s">
        <v>536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9"/>
      <c r="AC42" s="248" t="s">
        <v>535</v>
      </c>
      <c r="AD42" s="249"/>
      <c r="AE42" s="249"/>
      <c r="AF42" s="249"/>
      <c r="AG42" s="426">
        <v>-36</v>
      </c>
      <c r="AH42" s="426"/>
      <c r="AI42" s="426"/>
      <c r="AJ42" s="426"/>
      <c r="AK42" s="426"/>
      <c r="AL42" s="426"/>
      <c r="AM42" s="426"/>
      <c r="AN42" s="426"/>
      <c r="AO42" s="426"/>
      <c r="AP42" s="426">
        <v>-109</v>
      </c>
      <c r="AQ42" s="426"/>
      <c r="AR42" s="426"/>
      <c r="AS42" s="426"/>
      <c r="AT42" s="426"/>
      <c r="AU42" s="426"/>
      <c r="AV42" s="426"/>
      <c r="AW42" s="426"/>
      <c r="AX42" s="426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</row>
    <row r="43" spans="1:70" s="5" customFormat="1" ht="12.75">
      <c r="A43" s="477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249"/>
      <c r="AD43" s="249"/>
      <c r="AE43" s="249"/>
      <c r="AF43" s="249"/>
      <c r="AG43" s="426">
        <v>0</v>
      </c>
      <c r="AH43" s="426"/>
      <c r="AI43" s="426"/>
      <c r="AJ43" s="426"/>
      <c r="AK43" s="426"/>
      <c r="AL43" s="426"/>
      <c r="AM43" s="426"/>
      <c r="AN43" s="426"/>
      <c r="AO43" s="426"/>
      <c r="AP43" s="426">
        <v>0</v>
      </c>
      <c r="AQ43" s="426"/>
      <c r="AR43" s="426"/>
      <c r="AS43" s="426"/>
      <c r="AT43" s="426"/>
      <c r="AU43" s="426"/>
      <c r="AV43" s="426"/>
      <c r="AW43" s="426"/>
      <c r="AX43" s="426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</row>
    <row r="44" spans="1:70" s="5" customFormat="1" ht="15.75" customHeight="1" hidden="1">
      <c r="A44" s="476"/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4"/>
      <c r="AC44" s="453"/>
      <c r="AD44" s="452"/>
      <c r="AE44" s="452"/>
      <c r="AF44" s="451"/>
      <c r="AG44" s="473"/>
      <c r="AH44" s="472"/>
      <c r="AI44" s="472"/>
      <c r="AJ44" s="472"/>
      <c r="AK44" s="472"/>
      <c r="AL44" s="472"/>
      <c r="AM44" s="472"/>
      <c r="AN44" s="472"/>
      <c r="AO44" s="471"/>
      <c r="AP44" s="473"/>
      <c r="AQ44" s="472"/>
      <c r="AR44" s="472"/>
      <c r="AS44" s="472"/>
      <c r="AT44" s="472"/>
      <c r="AU44" s="472"/>
      <c r="AV44" s="472"/>
      <c r="AW44" s="472"/>
      <c r="AX44" s="471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</row>
    <row r="45" spans="1:70" s="5" customFormat="1" ht="12.75">
      <c r="A45" s="470" t="s">
        <v>534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8"/>
      <c r="AC45" s="248" t="s">
        <v>19</v>
      </c>
      <c r="AD45" s="249"/>
      <c r="AE45" s="249"/>
      <c r="AF45" s="249"/>
      <c r="AG45" s="426">
        <v>181</v>
      </c>
      <c r="AH45" s="426"/>
      <c r="AI45" s="426"/>
      <c r="AJ45" s="426"/>
      <c r="AK45" s="426"/>
      <c r="AL45" s="426"/>
      <c r="AM45" s="426"/>
      <c r="AN45" s="426"/>
      <c r="AO45" s="426"/>
      <c r="AP45" s="426">
        <v>711</v>
      </c>
      <c r="AQ45" s="426"/>
      <c r="AR45" s="426"/>
      <c r="AS45" s="426"/>
      <c r="AT45" s="426"/>
      <c r="AU45" s="426"/>
      <c r="AV45" s="426"/>
      <c r="AW45" s="426"/>
      <c r="AX45" s="426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7"/>
      <c r="BM45" s="457"/>
      <c r="BN45" s="457"/>
      <c r="BO45" s="457"/>
      <c r="BP45" s="457"/>
      <c r="BQ45" s="457"/>
      <c r="BR45" s="457"/>
    </row>
    <row r="46" spans="1:70" s="5" customFormat="1" ht="12.75">
      <c r="A46" s="186" t="s">
        <v>136</v>
      </c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33" t="s">
        <v>533</v>
      </c>
      <c r="AD46" s="432"/>
      <c r="AE46" s="432"/>
      <c r="AF46" s="432"/>
      <c r="AG46" s="431">
        <v>0</v>
      </c>
      <c r="AH46" s="430"/>
      <c r="AI46" s="430"/>
      <c r="AJ46" s="430"/>
      <c r="AK46" s="430"/>
      <c r="AL46" s="430"/>
      <c r="AM46" s="430"/>
      <c r="AN46" s="430"/>
      <c r="AO46" s="429"/>
      <c r="AP46" s="431">
        <v>0</v>
      </c>
      <c r="AQ46" s="430"/>
      <c r="AR46" s="430"/>
      <c r="AS46" s="430"/>
      <c r="AT46" s="430"/>
      <c r="AU46" s="430"/>
      <c r="AV46" s="430"/>
      <c r="AW46" s="430"/>
      <c r="AX46" s="429"/>
      <c r="AZ46" s="457"/>
      <c r="BA46" s="457"/>
      <c r="BB46" s="457"/>
      <c r="BC46" s="457"/>
      <c r="BD46" s="457"/>
      <c r="BE46" s="457"/>
      <c r="BF46" s="457"/>
      <c r="BG46" s="457"/>
      <c r="BH46" s="457"/>
      <c r="BI46" s="457"/>
      <c r="BJ46" s="457"/>
      <c r="BK46" s="457"/>
      <c r="BL46" s="457"/>
      <c r="BM46" s="457"/>
      <c r="BN46" s="457"/>
      <c r="BO46" s="457"/>
      <c r="BP46" s="457"/>
      <c r="BQ46" s="457"/>
      <c r="BR46" s="457"/>
    </row>
    <row r="47" spans="1:70" s="5" customFormat="1" ht="15.75" customHeight="1">
      <c r="A47" s="258" t="s">
        <v>119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9"/>
      <c r="AC47" s="248" t="s">
        <v>532</v>
      </c>
      <c r="AD47" s="249"/>
      <c r="AE47" s="249"/>
      <c r="AF47" s="249"/>
      <c r="AG47" s="426">
        <v>0</v>
      </c>
      <c r="AH47" s="426"/>
      <c r="AI47" s="426"/>
      <c r="AJ47" s="426"/>
      <c r="AK47" s="426"/>
      <c r="AL47" s="426"/>
      <c r="AM47" s="426"/>
      <c r="AN47" s="426"/>
      <c r="AO47" s="426"/>
      <c r="AP47" s="426">
        <v>0</v>
      </c>
      <c r="AQ47" s="426"/>
      <c r="AR47" s="426"/>
      <c r="AS47" s="426"/>
      <c r="AT47" s="426"/>
      <c r="AU47" s="426"/>
      <c r="AV47" s="426"/>
      <c r="AW47" s="426"/>
      <c r="AX47" s="426"/>
      <c r="AZ47" s="457"/>
      <c r="BA47" s="457"/>
      <c r="BB47" s="457"/>
      <c r="BC47" s="457"/>
      <c r="BD47" s="457"/>
      <c r="BE47" s="457"/>
      <c r="BF47" s="457"/>
      <c r="BG47" s="457"/>
      <c r="BH47" s="457"/>
      <c r="BI47" s="457"/>
      <c r="BJ47" s="457"/>
      <c r="BK47" s="457"/>
      <c r="BL47" s="457"/>
      <c r="BM47" s="457"/>
      <c r="BN47" s="457"/>
      <c r="BO47" s="457"/>
      <c r="BP47" s="457"/>
      <c r="BQ47" s="457"/>
      <c r="BR47" s="457"/>
    </row>
    <row r="48" spans="1:70" s="5" customFormat="1" ht="15.75" customHeight="1">
      <c r="A48" s="258" t="s">
        <v>531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9"/>
      <c r="AC48" s="248" t="s">
        <v>21</v>
      </c>
      <c r="AD48" s="249"/>
      <c r="AE48" s="249"/>
      <c r="AF48" s="249"/>
      <c r="AG48" s="426">
        <v>-96</v>
      </c>
      <c r="AH48" s="426"/>
      <c r="AI48" s="426"/>
      <c r="AJ48" s="426"/>
      <c r="AK48" s="426"/>
      <c r="AL48" s="426"/>
      <c r="AM48" s="426"/>
      <c r="AN48" s="426"/>
      <c r="AO48" s="426"/>
      <c r="AP48" s="426">
        <v>-134</v>
      </c>
      <c r="AQ48" s="426"/>
      <c r="AR48" s="426"/>
      <c r="AS48" s="426"/>
      <c r="AT48" s="426"/>
      <c r="AU48" s="426"/>
      <c r="AV48" s="426"/>
      <c r="AW48" s="426"/>
      <c r="AX48" s="426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</row>
    <row r="49" spans="1:70" s="5" customFormat="1" ht="15.75" customHeight="1">
      <c r="A49" s="259" t="s">
        <v>530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5"/>
      <c r="AC49" s="453"/>
      <c r="AD49" s="464"/>
      <c r="AE49" s="464"/>
      <c r="AF49" s="463"/>
      <c r="AG49" s="133">
        <v>0</v>
      </c>
      <c r="AH49" s="462"/>
      <c r="AI49" s="462"/>
      <c r="AJ49" s="462"/>
      <c r="AK49" s="462"/>
      <c r="AL49" s="462"/>
      <c r="AM49" s="462"/>
      <c r="AN49" s="462"/>
      <c r="AO49" s="461"/>
      <c r="AP49" s="133">
        <v>0</v>
      </c>
      <c r="AQ49" s="462"/>
      <c r="AR49" s="462"/>
      <c r="AS49" s="462"/>
      <c r="AT49" s="462"/>
      <c r="AU49" s="462"/>
      <c r="AV49" s="462"/>
      <c r="AW49" s="462"/>
      <c r="AX49" s="461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</row>
    <row r="50" spans="1:70" s="5" customFormat="1" ht="15.75" customHeight="1">
      <c r="A50" s="460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8"/>
      <c r="AC50" s="248"/>
      <c r="AD50" s="249"/>
      <c r="AE50" s="249"/>
      <c r="AF50" s="249"/>
      <c r="AG50" s="426">
        <v>0</v>
      </c>
      <c r="AH50" s="426"/>
      <c r="AI50" s="426"/>
      <c r="AJ50" s="426"/>
      <c r="AK50" s="426"/>
      <c r="AL50" s="426"/>
      <c r="AM50" s="426"/>
      <c r="AN50" s="426"/>
      <c r="AO50" s="426"/>
      <c r="AP50" s="426">
        <v>0</v>
      </c>
      <c r="AQ50" s="426"/>
      <c r="AR50" s="426"/>
      <c r="AS50" s="426"/>
      <c r="AT50" s="426"/>
      <c r="AU50" s="426"/>
      <c r="AV50" s="426"/>
      <c r="AW50" s="426"/>
      <c r="AX50" s="426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457"/>
      <c r="BO50" s="457"/>
      <c r="BP50" s="457"/>
      <c r="BQ50" s="457"/>
      <c r="BR50" s="457"/>
    </row>
    <row r="51" spans="1:50" s="5" customFormat="1" ht="15.75" customHeight="1" hidden="1">
      <c r="A51" s="456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4"/>
      <c r="AC51" s="453"/>
      <c r="AD51" s="452"/>
      <c r="AE51" s="452"/>
      <c r="AF51" s="451"/>
      <c r="AG51" s="450"/>
      <c r="AH51" s="449"/>
      <c r="AI51" s="449"/>
      <c r="AJ51" s="449"/>
      <c r="AK51" s="449"/>
      <c r="AL51" s="449"/>
      <c r="AM51" s="449"/>
      <c r="AN51" s="449"/>
      <c r="AO51" s="448"/>
      <c r="AP51" s="450"/>
      <c r="AQ51" s="449"/>
      <c r="AR51" s="449"/>
      <c r="AS51" s="449"/>
      <c r="AT51" s="449"/>
      <c r="AU51" s="449"/>
      <c r="AV51" s="449"/>
      <c r="AW51" s="449"/>
      <c r="AX51" s="448"/>
    </row>
    <row r="52" spans="1:50" s="5" customFormat="1" ht="12.75">
      <c r="A52" s="280" t="s">
        <v>529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447"/>
      <c r="AC52" s="446"/>
      <c r="AD52" s="445"/>
      <c r="AE52" s="445"/>
      <c r="AF52" s="444"/>
      <c r="AG52" s="172">
        <v>85</v>
      </c>
      <c r="AH52" s="443"/>
      <c r="AI52" s="443"/>
      <c r="AJ52" s="443"/>
      <c r="AK52" s="443"/>
      <c r="AL52" s="443"/>
      <c r="AM52" s="443"/>
      <c r="AN52" s="443"/>
      <c r="AO52" s="442"/>
      <c r="AP52" s="172">
        <v>577</v>
      </c>
      <c r="AQ52" s="443"/>
      <c r="AR52" s="443"/>
      <c r="AS52" s="443"/>
      <c r="AT52" s="443"/>
      <c r="AU52" s="443"/>
      <c r="AV52" s="443"/>
      <c r="AW52" s="443"/>
      <c r="AX52" s="442"/>
    </row>
    <row r="53" spans="1:50" s="5" customFormat="1" ht="12.75">
      <c r="A53" s="441" t="s">
        <v>528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440"/>
      <c r="AC53" s="252" t="s">
        <v>22</v>
      </c>
      <c r="AD53" s="253"/>
      <c r="AE53" s="253"/>
      <c r="AF53" s="439"/>
      <c r="AG53" s="431"/>
      <c r="AH53" s="430"/>
      <c r="AI53" s="430"/>
      <c r="AJ53" s="430"/>
      <c r="AK53" s="430"/>
      <c r="AL53" s="430"/>
      <c r="AM53" s="430"/>
      <c r="AN53" s="430"/>
      <c r="AO53" s="429"/>
      <c r="AP53" s="431"/>
      <c r="AQ53" s="430"/>
      <c r="AR53" s="430"/>
      <c r="AS53" s="430"/>
      <c r="AT53" s="430"/>
      <c r="AU53" s="430"/>
      <c r="AV53" s="430"/>
      <c r="AW53" s="430"/>
      <c r="AX53" s="429"/>
    </row>
    <row r="54" spans="1:50" s="5" customFormat="1" ht="12.75">
      <c r="A54" s="270" t="s">
        <v>527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1"/>
      <c r="AC54" s="438"/>
      <c r="AD54" s="437"/>
      <c r="AE54" s="437"/>
      <c r="AF54" s="437"/>
      <c r="AG54" s="436">
        <v>0</v>
      </c>
      <c r="AH54" s="435"/>
      <c r="AI54" s="435"/>
      <c r="AJ54" s="435"/>
      <c r="AK54" s="435"/>
      <c r="AL54" s="435"/>
      <c r="AM54" s="435"/>
      <c r="AN54" s="435"/>
      <c r="AO54" s="434"/>
      <c r="AP54" s="436">
        <v>0</v>
      </c>
      <c r="AQ54" s="435"/>
      <c r="AR54" s="435"/>
      <c r="AS54" s="435"/>
      <c r="AT54" s="435"/>
      <c r="AU54" s="435"/>
      <c r="AV54" s="435"/>
      <c r="AW54" s="435"/>
      <c r="AX54" s="434"/>
    </row>
    <row r="55" spans="1:50" s="5" customFormat="1" ht="12.75">
      <c r="A55" s="304" t="s">
        <v>526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186"/>
      <c r="AC55" s="433" t="s">
        <v>525</v>
      </c>
      <c r="AD55" s="432"/>
      <c r="AE55" s="432"/>
      <c r="AF55" s="432"/>
      <c r="AG55" s="431"/>
      <c r="AH55" s="430"/>
      <c r="AI55" s="430"/>
      <c r="AJ55" s="430"/>
      <c r="AK55" s="430"/>
      <c r="AL55" s="430"/>
      <c r="AM55" s="430"/>
      <c r="AN55" s="430"/>
      <c r="AO55" s="429"/>
      <c r="AP55" s="431"/>
      <c r="AQ55" s="430"/>
      <c r="AR55" s="430"/>
      <c r="AS55" s="430"/>
      <c r="AT55" s="430"/>
      <c r="AU55" s="430"/>
      <c r="AV55" s="430"/>
      <c r="AW55" s="430"/>
      <c r="AX55" s="429"/>
    </row>
    <row r="56" spans="1:50" s="5" customFormat="1" ht="15.75" customHeight="1">
      <c r="A56" s="258" t="s">
        <v>524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9"/>
      <c r="AC56" s="248" t="s">
        <v>523</v>
      </c>
      <c r="AD56" s="249"/>
      <c r="AE56" s="249"/>
      <c r="AF56" s="249"/>
      <c r="AG56" s="426">
        <v>0</v>
      </c>
      <c r="AH56" s="426"/>
      <c r="AI56" s="426"/>
      <c r="AJ56" s="426"/>
      <c r="AK56" s="426"/>
      <c r="AL56" s="426"/>
      <c r="AM56" s="426"/>
      <c r="AN56" s="426"/>
      <c r="AO56" s="426"/>
      <c r="AP56" s="426">
        <v>0</v>
      </c>
      <c r="AQ56" s="426"/>
      <c r="AR56" s="426"/>
      <c r="AS56" s="426"/>
      <c r="AT56" s="426"/>
      <c r="AU56" s="426"/>
      <c r="AV56" s="426"/>
      <c r="AW56" s="426"/>
      <c r="AX56" s="426"/>
    </row>
    <row r="57" spans="1:50" s="5" customFormat="1" ht="15.75" customHeight="1" thickBot="1">
      <c r="A57" s="258" t="s">
        <v>522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9"/>
      <c r="AC57" s="428" t="s">
        <v>521</v>
      </c>
      <c r="AD57" s="427"/>
      <c r="AE57" s="427"/>
      <c r="AF57" s="427"/>
      <c r="AG57" s="426">
        <v>0</v>
      </c>
      <c r="AH57" s="426"/>
      <c r="AI57" s="426"/>
      <c r="AJ57" s="426"/>
      <c r="AK57" s="426"/>
      <c r="AL57" s="426"/>
      <c r="AM57" s="426"/>
      <c r="AN57" s="426"/>
      <c r="AO57" s="426"/>
      <c r="AP57" s="426">
        <v>0</v>
      </c>
      <c r="AQ57" s="426"/>
      <c r="AR57" s="426"/>
      <c r="AS57" s="426"/>
      <c r="AT57" s="426"/>
      <c r="AU57" s="426"/>
      <c r="AV57" s="426"/>
      <c r="AW57" s="426"/>
      <c r="AX57" s="426"/>
    </row>
    <row r="58" ht="11.25">
      <c r="AX58" s="11" t="s">
        <v>520</v>
      </c>
    </row>
    <row r="59" spans="1:50" s="425" customFormat="1" ht="15">
      <c r="A59" s="343" t="s">
        <v>519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</row>
    <row r="60" spans="1:50" s="423" customFormat="1" ht="4.5" customHeight="1">
      <c r="A60" s="424"/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</row>
    <row r="61" spans="1:50" s="10" customFormat="1" ht="12">
      <c r="A61" s="422" t="s">
        <v>518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0"/>
      <c r="W61" s="220" t="s">
        <v>517</v>
      </c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 t="s">
        <v>516</v>
      </c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</row>
    <row r="62" spans="1:50" s="10" customFormat="1" ht="12">
      <c r="A62" s="419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7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 t="s">
        <v>515</v>
      </c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</row>
    <row r="63" spans="1:50" s="10" customFormat="1" ht="12">
      <c r="A63" s="293" t="s">
        <v>514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 t="s">
        <v>513</v>
      </c>
      <c r="U63" s="293"/>
      <c r="V63" s="293"/>
      <c r="W63" s="415" t="s">
        <v>512</v>
      </c>
      <c r="X63" s="415"/>
      <c r="Y63" s="415"/>
      <c r="Z63" s="415"/>
      <c r="AA63" s="415"/>
      <c r="AB63" s="415"/>
      <c r="AC63" s="415"/>
      <c r="AD63" s="415" t="s">
        <v>511</v>
      </c>
      <c r="AE63" s="415"/>
      <c r="AF63" s="415"/>
      <c r="AG63" s="415"/>
      <c r="AH63" s="415"/>
      <c r="AI63" s="415"/>
      <c r="AJ63" s="415"/>
      <c r="AK63" s="415" t="s">
        <v>512</v>
      </c>
      <c r="AL63" s="415"/>
      <c r="AM63" s="415"/>
      <c r="AN63" s="415"/>
      <c r="AO63" s="415"/>
      <c r="AP63" s="415"/>
      <c r="AQ63" s="415"/>
      <c r="AR63" s="415" t="s">
        <v>511</v>
      </c>
      <c r="AS63" s="415"/>
      <c r="AT63" s="415"/>
      <c r="AU63" s="415"/>
      <c r="AV63" s="415"/>
      <c r="AW63" s="415"/>
      <c r="AX63" s="415"/>
    </row>
    <row r="64" spans="1:50" s="10" customFormat="1" ht="12.75" thickBot="1">
      <c r="A64" s="220">
        <v>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>
        <v>2</v>
      </c>
      <c r="U64" s="220"/>
      <c r="V64" s="220"/>
      <c r="W64" s="220">
        <v>3</v>
      </c>
      <c r="X64" s="220"/>
      <c r="Y64" s="220"/>
      <c r="Z64" s="220"/>
      <c r="AA64" s="220"/>
      <c r="AB64" s="220"/>
      <c r="AC64" s="220"/>
      <c r="AD64" s="220">
        <v>4</v>
      </c>
      <c r="AE64" s="220"/>
      <c r="AF64" s="220"/>
      <c r="AG64" s="220"/>
      <c r="AH64" s="220"/>
      <c r="AI64" s="220"/>
      <c r="AJ64" s="220"/>
      <c r="AK64" s="220">
        <v>5</v>
      </c>
      <c r="AL64" s="220"/>
      <c r="AM64" s="220"/>
      <c r="AN64" s="220"/>
      <c r="AO64" s="220"/>
      <c r="AP64" s="220"/>
      <c r="AQ64" s="220"/>
      <c r="AR64" s="220">
        <v>6</v>
      </c>
      <c r="AS64" s="220"/>
      <c r="AT64" s="220"/>
      <c r="AU64" s="220"/>
      <c r="AV64" s="220"/>
      <c r="AW64" s="220"/>
      <c r="AX64" s="220"/>
    </row>
    <row r="65" spans="1:50" s="5" customFormat="1" ht="12.75">
      <c r="A65" s="407" t="s">
        <v>510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5"/>
      <c r="T65" s="214"/>
      <c r="U65" s="215"/>
      <c r="V65" s="216"/>
      <c r="W65" s="414">
        <v>0</v>
      </c>
      <c r="X65" s="414"/>
      <c r="Y65" s="414"/>
      <c r="Z65" s="414"/>
      <c r="AA65" s="414"/>
      <c r="AB65" s="414"/>
      <c r="AC65" s="414"/>
      <c r="AD65" s="414">
        <v>0</v>
      </c>
      <c r="AE65" s="414"/>
      <c r="AF65" s="414"/>
      <c r="AG65" s="414"/>
      <c r="AH65" s="414"/>
      <c r="AI65" s="414"/>
      <c r="AJ65" s="414"/>
      <c r="AK65" s="414">
        <v>0</v>
      </c>
      <c r="AL65" s="414"/>
      <c r="AM65" s="414"/>
      <c r="AN65" s="414"/>
      <c r="AO65" s="414"/>
      <c r="AP65" s="414"/>
      <c r="AQ65" s="414"/>
      <c r="AR65" s="414">
        <v>0</v>
      </c>
      <c r="AS65" s="414"/>
      <c r="AT65" s="414"/>
      <c r="AU65" s="414"/>
      <c r="AV65" s="414"/>
      <c r="AW65" s="414"/>
      <c r="AX65" s="414"/>
    </row>
    <row r="66" spans="1:50" s="5" customFormat="1" ht="12.75">
      <c r="A66" s="404" t="s">
        <v>509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2"/>
      <c r="T66" s="190"/>
      <c r="U66" s="191"/>
      <c r="V66" s="192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</row>
    <row r="67" spans="1:50" s="5" customFormat="1" ht="12.75">
      <c r="A67" s="404" t="s">
        <v>508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2"/>
      <c r="T67" s="190"/>
      <c r="U67" s="191"/>
      <c r="V67" s="192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</row>
    <row r="68" spans="1:50" s="5" customFormat="1" ht="12.75">
      <c r="A68" s="404" t="s">
        <v>507</v>
      </c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2"/>
      <c r="T68" s="190" t="s">
        <v>30</v>
      </c>
      <c r="U68" s="191"/>
      <c r="V68" s="192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  <c r="AQ68" s="398"/>
      <c r="AR68" s="398"/>
      <c r="AS68" s="398"/>
      <c r="AT68" s="398"/>
      <c r="AU68" s="398"/>
      <c r="AV68" s="398"/>
      <c r="AW68" s="398"/>
      <c r="AX68" s="398"/>
    </row>
    <row r="69" spans="1:50" s="5" customFormat="1" ht="15.75" customHeight="1">
      <c r="A69" s="413" t="s">
        <v>506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1"/>
      <c r="T69" s="208" t="s">
        <v>31</v>
      </c>
      <c r="U69" s="209"/>
      <c r="V69" s="210"/>
      <c r="W69" s="326">
        <v>0</v>
      </c>
      <c r="X69" s="326"/>
      <c r="Y69" s="326"/>
      <c r="Z69" s="326"/>
      <c r="AA69" s="326"/>
      <c r="AB69" s="326"/>
      <c r="AC69" s="326"/>
      <c r="AD69" s="326">
        <v>0</v>
      </c>
      <c r="AE69" s="326"/>
      <c r="AF69" s="326"/>
      <c r="AG69" s="326"/>
      <c r="AH69" s="326"/>
      <c r="AI69" s="326"/>
      <c r="AJ69" s="326"/>
      <c r="AK69" s="326">
        <v>0</v>
      </c>
      <c r="AL69" s="326"/>
      <c r="AM69" s="326"/>
      <c r="AN69" s="326"/>
      <c r="AO69" s="326"/>
      <c r="AP69" s="326"/>
      <c r="AQ69" s="326"/>
      <c r="AR69" s="326">
        <v>0</v>
      </c>
      <c r="AS69" s="326"/>
      <c r="AT69" s="326"/>
      <c r="AU69" s="326"/>
      <c r="AV69" s="326"/>
      <c r="AW69" s="326"/>
      <c r="AX69" s="326"/>
    </row>
    <row r="70" spans="1:50" s="5" customFormat="1" ht="12.75">
      <c r="A70" s="404" t="s">
        <v>505</v>
      </c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2"/>
      <c r="T70" s="190"/>
      <c r="U70" s="191"/>
      <c r="V70" s="192"/>
      <c r="W70" s="398">
        <v>0</v>
      </c>
      <c r="X70" s="398"/>
      <c r="Y70" s="398"/>
      <c r="Z70" s="398"/>
      <c r="AA70" s="398"/>
      <c r="AB70" s="398"/>
      <c r="AC70" s="398"/>
      <c r="AD70" s="398">
        <v>0</v>
      </c>
      <c r="AE70" s="398"/>
      <c r="AF70" s="398"/>
      <c r="AG70" s="398"/>
      <c r="AH70" s="398"/>
      <c r="AI70" s="398"/>
      <c r="AJ70" s="398"/>
      <c r="AK70" s="398">
        <v>0</v>
      </c>
      <c r="AL70" s="398"/>
      <c r="AM70" s="398"/>
      <c r="AN70" s="398"/>
      <c r="AO70" s="398"/>
      <c r="AP70" s="398"/>
      <c r="AQ70" s="398"/>
      <c r="AR70" s="398">
        <v>0</v>
      </c>
      <c r="AS70" s="398"/>
      <c r="AT70" s="398"/>
      <c r="AU70" s="398"/>
      <c r="AV70" s="398"/>
      <c r="AW70" s="398"/>
      <c r="AX70" s="398"/>
    </row>
    <row r="71" spans="1:50" s="5" customFormat="1" ht="12.75">
      <c r="A71" s="404" t="s">
        <v>504</v>
      </c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2"/>
      <c r="T71" s="190"/>
      <c r="U71" s="191"/>
      <c r="V71" s="192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8"/>
      <c r="AO71" s="398"/>
      <c r="AP71" s="398"/>
      <c r="AQ71" s="398"/>
      <c r="AR71" s="398"/>
      <c r="AS71" s="398"/>
      <c r="AT71" s="398"/>
      <c r="AU71" s="398"/>
      <c r="AV71" s="398"/>
      <c r="AW71" s="398"/>
      <c r="AX71" s="398"/>
    </row>
    <row r="72" spans="1:50" s="5" customFormat="1" ht="12.75">
      <c r="A72" s="404" t="s">
        <v>503</v>
      </c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2"/>
      <c r="T72" s="190" t="s">
        <v>32</v>
      </c>
      <c r="U72" s="191"/>
      <c r="V72" s="192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8"/>
      <c r="AO72" s="398"/>
      <c r="AP72" s="398"/>
      <c r="AQ72" s="398"/>
      <c r="AR72" s="398"/>
      <c r="AS72" s="398"/>
      <c r="AT72" s="398"/>
      <c r="AU72" s="398"/>
      <c r="AV72" s="398"/>
      <c r="AW72" s="398"/>
      <c r="AX72" s="398"/>
    </row>
    <row r="73" spans="1:50" s="5" customFormat="1" ht="12.75">
      <c r="A73" s="407" t="s">
        <v>502</v>
      </c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5"/>
      <c r="T73" s="193"/>
      <c r="U73" s="194"/>
      <c r="V73" s="195"/>
      <c r="W73" s="410">
        <v>0</v>
      </c>
      <c r="X73" s="410"/>
      <c r="Y73" s="410"/>
      <c r="Z73" s="410"/>
      <c r="AA73" s="410"/>
      <c r="AB73" s="410"/>
      <c r="AC73" s="410"/>
      <c r="AD73" s="410">
        <v>0</v>
      </c>
      <c r="AE73" s="410"/>
      <c r="AF73" s="410"/>
      <c r="AG73" s="410"/>
      <c r="AH73" s="410"/>
      <c r="AI73" s="410"/>
      <c r="AJ73" s="410"/>
      <c r="AK73" s="410">
        <v>0</v>
      </c>
      <c r="AL73" s="410"/>
      <c r="AM73" s="410"/>
      <c r="AN73" s="410"/>
      <c r="AO73" s="410"/>
      <c r="AP73" s="410"/>
      <c r="AQ73" s="410"/>
      <c r="AR73" s="410">
        <v>0</v>
      </c>
      <c r="AS73" s="410"/>
      <c r="AT73" s="410"/>
      <c r="AU73" s="410"/>
      <c r="AV73" s="410"/>
      <c r="AW73" s="410"/>
      <c r="AX73" s="410"/>
    </row>
    <row r="74" spans="1:50" s="5" customFormat="1" ht="12.75">
      <c r="A74" s="401" t="s">
        <v>501</v>
      </c>
      <c r="B74" s="400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399"/>
      <c r="T74" s="217" t="s">
        <v>33</v>
      </c>
      <c r="U74" s="218"/>
      <c r="V74" s="219"/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409"/>
      <c r="AW74" s="409"/>
      <c r="AX74" s="409"/>
    </row>
    <row r="75" spans="1:50" s="5" customFormat="1" ht="15.75" customHeight="1">
      <c r="A75" s="404" t="s">
        <v>500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2"/>
      <c r="T75" s="190" t="s">
        <v>34</v>
      </c>
      <c r="U75" s="191"/>
      <c r="V75" s="192"/>
      <c r="W75" s="408" t="s">
        <v>499</v>
      </c>
      <c r="X75" s="408"/>
      <c r="Y75" s="408"/>
      <c r="Z75" s="408"/>
      <c r="AA75" s="408"/>
      <c r="AB75" s="408"/>
      <c r="AC75" s="408"/>
      <c r="AD75" s="326">
        <v>0</v>
      </c>
      <c r="AE75" s="326"/>
      <c r="AF75" s="326"/>
      <c r="AG75" s="326"/>
      <c r="AH75" s="326"/>
      <c r="AI75" s="326"/>
      <c r="AJ75" s="326"/>
      <c r="AK75" s="408" t="s">
        <v>499</v>
      </c>
      <c r="AL75" s="408"/>
      <c r="AM75" s="408"/>
      <c r="AN75" s="408"/>
      <c r="AO75" s="408"/>
      <c r="AP75" s="408"/>
      <c r="AQ75" s="408"/>
      <c r="AR75" s="326">
        <v>0</v>
      </c>
      <c r="AS75" s="326"/>
      <c r="AT75" s="326"/>
      <c r="AU75" s="326"/>
      <c r="AV75" s="326"/>
      <c r="AW75" s="326"/>
      <c r="AX75" s="326"/>
    </row>
    <row r="76" spans="1:50" s="5" customFormat="1" ht="12.75">
      <c r="A76" s="407" t="s">
        <v>498</v>
      </c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5"/>
      <c r="T76" s="193"/>
      <c r="U76" s="194"/>
      <c r="V76" s="195"/>
      <c r="W76" s="398">
        <v>0</v>
      </c>
      <c r="X76" s="398"/>
      <c r="Y76" s="398"/>
      <c r="Z76" s="398"/>
      <c r="AA76" s="398"/>
      <c r="AB76" s="398"/>
      <c r="AC76" s="398"/>
      <c r="AD76" s="398">
        <v>0</v>
      </c>
      <c r="AE76" s="398"/>
      <c r="AF76" s="398"/>
      <c r="AG76" s="398"/>
      <c r="AH76" s="398"/>
      <c r="AI76" s="398"/>
      <c r="AJ76" s="398"/>
      <c r="AK76" s="398">
        <v>0</v>
      </c>
      <c r="AL76" s="398"/>
      <c r="AM76" s="398"/>
      <c r="AN76" s="398"/>
      <c r="AO76" s="398"/>
      <c r="AP76" s="398"/>
      <c r="AQ76" s="398"/>
      <c r="AR76" s="398">
        <v>0</v>
      </c>
      <c r="AS76" s="398"/>
      <c r="AT76" s="398"/>
      <c r="AU76" s="398"/>
      <c r="AV76" s="398"/>
      <c r="AW76" s="398"/>
      <c r="AX76" s="398"/>
    </row>
    <row r="77" spans="1:50" s="5" customFormat="1" ht="12.75">
      <c r="A77" s="404" t="s">
        <v>497</v>
      </c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2"/>
      <c r="T77" s="190"/>
      <c r="U77" s="191"/>
      <c r="V77" s="192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</row>
    <row r="78" spans="1:50" s="5" customFormat="1" ht="12.75">
      <c r="A78" s="401" t="s">
        <v>496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399"/>
      <c r="T78" s="217" t="s">
        <v>35</v>
      </c>
      <c r="U78" s="218"/>
      <c r="V78" s="219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  <c r="AP78" s="398"/>
      <c r="AQ78" s="398"/>
      <c r="AR78" s="398"/>
      <c r="AS78" s="398"/>
      <c r="AT78" s="398"/>
      <c r="AU78" s="398"/>
      <c r="AV78" s="398"/>
      <c r="AW78" s="398"/>
      <c r="AX78" s="398"/>
    </row>
    <row r="79" spans="1:50" s="5" customFormat="1" ht="15.75" customHeight="1" thickBot="1">
      <c r="A79" s="397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5"/>
      <c r="T79" s="394" t="s">
        <v>36</v>
      </c>
      <c r="U79" s="393"/>
      <c r="V79" s="392"/>
      <c r="W79" s="326">
        <v>0</v>
      </c>
      <c r="X79" s="326"/>
      <c r="Y79" s="326"/>
      <c r="Z79" s="326"/>
      <c r="AA79" s="326"/>
      <c r="AB79" s="326"/>
      <c r="AC79" s="326"/>
      <c r="AD79" s="326">
        <v>0</v>
      </c>
      <c r="AE79" s="326"/>
      <c r="AF79" s="326"/>
      <c r="AG79" s="326"/>
      <c r="AH79" s="326"/>
      <c r="AI79" s="326"/>
      <c r="AJ79" s="326"/>
      <c r="AK79" s="326">
        <v>0</v>
      </c>
      <c r="AL79" s="326"/>
      <c r="AM79" s="326"/>
      <c r="AN79" s="326"/>
      <c r="AO79" s="326"/>
      <c r="AP79" s="326"/>
      <c r="AQ79" s="326"/>
      <c r="AR79" s="326">
        <v>0</v>
      </c>
      <c r="AS79" s="326"/>
      <c r="AT79" s="326"/>
      <c r="AU79" s="326"/>
      <c r="AV79" s="326"/>
      <c r="AW79" s="326"/>
      <c r="AX79" s="326"/>
    </row>
    <row r="80" s="7" customFormat="1" ht="12"/>
    <row r="81" s="7" customFormat="1" ht="12"/>
    <row r="82" spans="1:50" s="12" customFormat="1" ht="12.75" customHeight="1">
      <c r="A82" s="12" t="s">
        <v>65</v>
      </c>
      <c r="H82" s="59"/>
      <c r="I82" s="59"/>
      <c r="J82" s="59"/>
      <c r="K82" s="59"/>
      <c r="L82" s="59"/>
      <c r="M82" s="60"/>
      <c r="N82" s="370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82" s="370"/>
      <c r="P82" s="370"/>
      <c r="Q82" s="370"/>
      <c r="R82" s="370"/>
      <c r="S82" s="370"/>
      <c r="T82" s="370"/>
      <c r="U82" s="370"/>
      <c r="V82" s="370"/>
      <c r="W82" s="370"/>
      <c r="Z82" s="12" t="s">
        <v>66</v>
      </c>
      <c r="AI82" s="370"/>
      <c r="AJ82" s="370"/>
      <c r="AK82" s="370"/>
      <c r="AL82" s="370"/>
      <c r="AM82" s="370"/>
      <c r="AN82" s="60"/>
      <c r="AO82" s="370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82" s="370"/>
      <c r="AQ82" s="370"/>
      <c r="AR82" s="370"/>
      <c r="AS82" s="370"/>
      <c r="AT82" s="370"/>
      <c r="AU82" s="370"/>
      <c r="AV82" s="370"/>
      <c r="AW82" s="370"/>
      <c r="AX82" s="370"/>
    </row>
    <row r="83" spans="8:50" s="13" customFormat="1" ht="9.75">
      <c r="H83" s="371" t="s">
        <v>67</v>
      </c>
      <c r="I83" s="371"/>
      <c r="J83" s="371"/>
      <c r="K83" s="371"/>
      <c r="L83" s="371"/>
      <c r="N83" s="371" t="s">
        <v>68</v>
      </c>
      <c r="O83" s="371"/>
      <c r="P83" s="371"/>
      <c r="Q83" s="371"/>
      <c r="R83" s="371"/>
      <c r="S83" s="371"/>
      <c r="T83" s="371"/>
      <c r="U83" s="371"/>
      <c r="V83" s="371"/>
      <c r="W83" s="371"/>
      <c r="AI83" s="371" t="s">
        <v>67</v>
      </c>
      <c r="AJ83" s="371"/>
      <c r="AK83" s="371"/>
      <c r="AL83" s="371"/>
      <c r="AM83" s="371"/>
      <c r="AO83" s="371" t="s">
        <v>68</v>
      </c>
      <c r="AP83" s="371"/>
      <c r="AQ83" s="371"/>
      <c r="AR83" s="371"/>
      <c r="AS83" s="371"/>
      <c r="AT83" s="371"/>
      <c r="AU83" s="371"/>
      <c r="AV83" s="371"/>
      <c r="AW83" s="371"/>
      <c r="AX83" s="371"/>
    </row>
    <row r="84" s="391" customFormat="1" ht="6"/>
    <row r="85" spans="1:16" s="7" customFormat="1" ht="12">
      <c r="A85" s="9"/>
      <c r="B85" s="382" t="str">
        <f>дата_отчетности</f>
        <v>19.02.2010</v>
      </c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72"/>
      <c r="P85" s="372"/>
    </row>
  </sheetData>
  <sheetProtection password="A859" sheet="1" objects="1" scenarios="1" selectLockedCells="1"/>
  <mergeCells count="258">
    <mergeCell ref="AB3:AX4"/>
    <mergeCell ref="AG22:AO22"/>
    <mergeCell ref="AG19:AO19"/>
    <mergeCell ref="A45:AB45"/>
    <mergeCell ref="AG21:AO21"/>
    <mergeCell ref="A23:AB23"/>
    <mergeCell ref="AC23:AF23"/>
    <mergeCell ref="AG23:AO23"/>
    <mergeCell ref="A36:AB36"/>
    <mergeCell ref="A26:AB26"/>
    <mergeCell ref="AO82:AX82"/>
    <mergeCell ref="A39:AB39"/>
    <mergeCell ref="A56:AB56"/>
    <mergeCell ref="A57:AB57"/>
    <mergeCell ref="A50:AB50"/>
    <mergeCell ref="A52:AB52"/>
    <mergeCell ref="A54:AB54"/>
    <mergeCell ref="A55:AB55"/>
    <mergeCell ref="A48:AB48"/>
    <mergeCell ref="A53:AB53"/>
    <mergeCell ref="B85:N85"/>
    <mergeCell ref="O85:P85"/>
    <mergeCell ref="H83:L83"/>
    <mergeCell ref="N83:W83"/>
    <mergeCell ref="N82:W82"/>
    <mergeCell ref="AI82:AM82"/>
    <mergeCell ref="AI83:AM83"/>
    <mergeCell ref="AO83:AX83"/>
    <mergeCell ref="A40:AB40"/>
    <mergeCell ref="M6:U6"/>
    <mergeCell ref="X6:AG6"/>
    <mergeCell ref="AC21:AF21"/>
    <mergeCell ref="AC22:AF22"/>
    <mergeCell ref="AG24:AO26"/>
    <mergeCell ref="A34:AB34"/>
    <mergeCell ref="A37:AB37"/>
    <mergeCell ref="AC38:AF38"/>
    <mergeCell ref="AP22:AX22"/>
    <mergeCell ref="AP23:AX23"/>
    <mergeCell ref="AP49:AX49"/>
    <mergeCell ref="AC49:AF49"/>
    <mergeCell ref="A49:AB49"/>
    <mergeCell ref="A46:AB46"/>
    <mergeCell ref="A47:AB47"/>
    <mergeCell ref="AP48:AX48"/>
    <mergeCell ref="AP24:AX26"/>
    <mergeCell ref="AC37:AF37"/>
    <mergeCell ref="A21:AB21"/>
    <mergeCell ref="A22:AB22"/>
    <mergeCell ref="A24:AB24"/>
    <mergeCell ref="A25:AB25"/>
    <mergeCell ref="A38:AB38"/>
    <mergeCell ref="A28:AB28"/>
    <mergeCell ref="A29:AB29"/>
    <mergeCell ref="A32:AB32"/>
    <mergeCell ref="A33:AB33"/>
    <mergeCell ref="A35:AB35"/>
    <mergeCell ref="AC52:AF52"/>
    <mergeCell ref="AC54:AF54"/>
    <mergeCell ref="AC51:AF51"/>
    <mergeCell ref="AC53:AF53"/>
    <mergeCell ref="AC48:AF48"/>
    <mergeCell ref="AC50:AF50"/>
    <mergeCell ref="AC45:AF45"/>
    <mergeCell ref="AC46:AF46"/>
    <mergeCell ref="AG35:AO35"/>
    <mergeCell ref="AG38:AO38"/>
    <mergeCell ref="AC44:AF44"/>
    <mergeCell ref="AC47:AF47"/>
    <mergeCell ref="AC42:AF42"/>
    <mergeCell ref="AC34:AF34"/>
    <mergeCell ref="AG39:AO39"/>
    <mergeCell ref="AG40:AO40"/>
    <mergeCell ref="AG44:AO44"/>
    <mergeCell ref="AC24:AF24"/>
    <mergeCell ref="AC25:AF25"/>
    <mergeCell ref="AC26:AF26"/>
    <mergeCell ref="AC29:AF29"/>
    <mergeCell ref="AC39:AF39"/>
    <mergeCell ref="AC40:AF40"/>
    <mergeCell ref="AG50:AO50"/>
    <mergeCell ref="AG34:AO34"/>
    <mergeCell ref="AG45:AO45"/>
    <mergeCell ref="AG42:AO42"/>
    <mergeCell ref="AG43:AO43"/>
    <mergeCell ref="AG36:AO36"/>
    <mergeCell ref="AG37:AO37"/>
    <mergeCell ref="AG46:AO46"/>
    <mergeCell ref="AG47:AO47"/>
    <mergeCell ref="AG48:AO48"/>
    <mergeCell ref="AP50:AX50"/>
    <mergeCell ref="AG56:AO56"/>
    <mergeCell ref="AP46:AX46"/>
    <mergeCell ref="AP47:AX47"/>
    <mergeCell ref="AP56:AX56"/>
    <mergeCell ref="AP51:AX51"/>
    <mergeCell ref="AP54:AX55"/>
    <mergeCell ref="AP52:AX53"/>
    <mergeCell ref="AG52:AO53"/>
    <mergeCell ref="AG49:AO49"/>
    <mergeCell ref="A19:AB19"/>
    <mergeCell ref="AP19:AX19"/>
    <mergeCell ref="AC19:AF19"/>
    <mergeCell ref="A20:AB20"/>
    <mergeCell ref="AC20:AF20"/>
    <mergeCell ref="AG20:AO20"/>
    <mergeCell ref="A18:AF18"/>
    <mergeCell ref="AG18:AO18"/>
    <mergeCell ref="AM15:AX15"/>
    <mergeCell ref="J15:AB15"/>
    <mergeCell ref="AM11:AX12"/>
    <mergeCell ref="R12:AK12"/>
    <mergeCell ref="L13:AK13"/>
    <mergeCell ref="AM13:AR14"/>
    <mergeCell ref="AS13:AX14"/>
    <mergeCell ref="J11:AF11"/>
    <mergeCell ref="AM8:AP8"/>
    <mergeCell ref="AQ8:AT8"/>
    <mergeCell ref="AU8:AX8"/>
    <mergeCell ref="H9:AF9"/>
    <mergeCell ref="AM9:AX9"/>
    <mergeCell ref="AM10:AX10"/>
    <mergeCell ref="AP41:AX41"/>
    <mergeCell ref="AP42:AX42"/>
    <mergeCell ref="AP43:AX43"/>
    <mergeCell ref="AP39:AX39"/>
    <mergeCell ref="AM7:AX7"/>
    <mergeCell ref="AP21:AX21"/>
    <mergeCell ref="AP18:AX18"/>
    <mergeCell ref="AP20:AX20"/>
    <mergeCell ref="AG32:AO32"/>
    <mergeCell ref="AG33:AO33"/>
    <mergeCell ref="AC55:AF55"/>
    <mergeCell ref="AC56:AF56"/>
    <mergeCell ref="AG54:AO55"/>
    <mergeCell ref="AC57:AF57"/>
    <mergeCell ref="AP45:AX45"/>
    <mergeCell ref="AP36:AX36"/>
    <mergeCell ref="AP37:AX37"/>
    <mergeCell ref="AP38:AX38"/>
    <mergeCell ref="AP40:AX40"/>
    <mergeCell ref="AP44:AX44"/>
    <mergeCell ref="T64:V64"/>
    <mergeCell ref="A63:S63"/>
    <mergeCell ref="A64:S64"/>
    <mergeCell ref="AR63:AX63"/>
    <mergeCell ref="AR64:AX64"/>
    <mergeCell ref="W63:AC63"/>
    <mergeCell ref="W64:AC64"/>
    <mergeCell ref="AD64:AJ64"/>
    <mergeCell ref="AK61:AX61"/>
    <mergeCell ref="AK62:AX62"/>
    <mergeCell ref="W61:AJ61"/>
    <mergeCell ref="W62:AJ62"/>
    <mergeCell ref="AP57:AX57"/>
    <mergeCell ref="T63:V63"/>
    <mergeCell ref="A59:AX59"/>
    <mergeCell ref="AG57:AO57"/>
    <mergeCell ref="A62:V62"/>
    <mergeCell ref="AD63:AJ63"/>
    <mergeCell ref="AR79:AX79"/>
    <mergeCell ref="AK63:AQ63"/>
    <mergeCell ref="AK64:AQ64"/>
    <mergeCell ref="AK69:AQ69"/>
    <mergeCell ref="AR75:AX75"/>
    <mergeCell ref="AR76:AX78"/>
    <mergeCell ref="AR70:AX72"/>
    <mergeCell ref="AR73:AX74"/>
    <mergeCell ref="AR69:AX69"/>
    <mergeCell ref="AK79:AQ79"/>
    <mergeCell ref="AK76:AQ78"/>
    <mergeCell ref="AK75:AQ75"/>
    <mergeCell ref="AK70:AQ72"/>
    <mergeCell ref="AK73:AQ74"/>
    <mergeCell ref="AD79:AJ79"/>
    <mergeCell ref="AD76:AJ78"/>
    <mergeCell ref="W69:AC69"/>
    <mergeCell ref="W75:AC75"/>
    <mergeCell ref="W70:AC72"/>
    <mergeCell ref="W73:AC74"/>
    <mergeCell ref="AR65:AX68"/>
    <mergeCell ref="AD75:AJ75"/>
    <mergeCell ref="AD70:AJ72"/>
    <mergeCell ref="AD73:AJ74"/>
    <mergeCell ref="W65:AC68"/>
    <mergeCell ref="AD69:AJ69"/>
    <mergeCell ref="T70:V70"/>
    <mergeCell ref="T71:V71"/>
    <mergeCell ref="T65:V65"/>
    <mergeCell ref="T66:V66"/>
    <mergeCell ref="T68:V68"/>
    <mergeCell ref="T69:V69"/>
    <mergeCell ref="A75:S75"/>
    <mergeCell ref="T72:V72"/>
    <mergeCell ref="T73:V73"/>
    <mergeCell ref="T74:V74"/>
    <mergeCell ref="T75:V75"/>
    <mergeCell ref="W79:AC79"/>
    <mergeCell ref="T79:V79"/>
    <mergeCell ref="W76:AC78"/>
    <mergeCell ref="A79:S79"/>
    <mergeCell ref="T76:V76"/>
    <mergeCell ref="A69:S69"/>
    <mergeCell ref="A70:S70"/>
    <mergeCell ref="A71:S71"/>
    <mergeCell ref="A72:S72"/>
    <mergeCell ref="A73:S73"/>
    <mergeCell ref="A74:S74"/>
    <mergeCell ref="A76:S76"/>
    <mergeCell ref="A77:S77"/>
    <mergeCell ref="A78:S78"/>
    <mergeCell ref="T77:V77"/>
    <mergeCell ref="T78:V78"/>
    <mergeCell ref="AG27:AO27"/>
    <mergeCell ref="A67:S67"/>
    <mergeCell ref="T67:V67"/>
    <mergeCell ref="AK65:AQ68"/>
    <mergeCell ref="AD65:AJ68"/>
    <mergeCell ref="A68:S68"/>
    <mergeCell ref="A65:S65"/>
    <mergeCell ref="A66:S66"/>
    <mergeCell ref="A61:V61"/>
    <mergeCell ref="AG30:AO30"/>
    <mergeCell ref="AP30:AX30"/>
    <mergeCell ref="A43:AB43"/>
    <mergeCell ref="AC43:AF43"/>
    <mergeCell ref="A42:AB42"/>
    <mergeCell ref="AC31:AF31"/>
    <mergeCell ref="A1:T2"/>
    <mergeCell ref="AH6:AI6"/>
    <mergeCell ref="A5:AK5"/>
    <mergeCell ref="AM6:AX6"/>
    <mergeCell ref="AP27:AX27"/>
    <mergeCell ref="AP28:AX29"/>
    <mergeCell ref="AG28:AO29"/>
    <mergeCell ref="AC28:AF28"/>
    <mergeCell ref="A27:AB27"/>
    <mergeCell ref="AC27:AF27"/>
    <mergeCell ref="A51:AB51"/>
    <mergeCell ref="AG51:AO51"/>
    <mergeCell ref="A15:I15"/>
    <mergeCell ref="A41:AB41"/>
    <mergeCell ref="AC41:AF41"/>
    <mergeCell ref="AG41:AO41"/>
    <mergeCell ref="A30:AB30"/>
    <mergeCell ref="AC30:AF30"/>
    <mergeCell ref="A44:AB44"/>
    <mergeCell ref="A31:AB31"/>
    <mergeCell ref="AG31:AO31"/>
    <mergeCell ref="AC36:AF36"/>
    <mergeCell ref="AC32:AF32"/>
    <mergeCell ref="AP31:AX31"/>
    <mergeCell ref="AC33:AF33"/>
    <mergeCell ref="AC35:AF35"/>
    <mergeCell ref="AP32:AX32"/>
    <mergeCell ref="AP33:AX33"/>
    <mergeCell ref="AP34:AX34"/>
    <mergeCell ref="AP35:AX35"/>
  </mergeCells>
  <dataValidations count="10"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W65:AX74 AR75:AX79 W76:AQ79 AD75:AJ75">
      <formula1>-99999999999</formula1>
      <formula2>999999999999</formula2>
    </dataValidation>
    <dataValidation type="decimal" allowBlank="1" showInputMessage="1" showErrorMessage="1" prompt="Значения, уменьшающие прибыль, записываются со знаком &quot;-&quot;" errorTitle="Ошибка ввода" error="Вводимое значение должно быть действительным  числом длиной до&#10;двенадцати разрядов" sqref="AG49:AX49">
      <formula1>-99999999999</formula1>
      <formula2>999999999999</formula2>
    </dataValidation>
    <dataValidation type="decimal" allowBlank="1" showInputMessage="1" showErrorMessage="1" prompt="Убыток указывается со знаком «-»" errorTitle="Ошибка ввода" error="Вводимое значение должно быть действительным  числом длиной до&#10;двенадцати разрядов" sqref="AG35:AX35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24:AX34 AG36:AX48 AG50:AX57">
      <formula1>-99999999999</formula1>
      <formula2>999999999999</formula2>
    </dataValidation>
    <dataValidation type="textLength" operator="lessThanOrEqual" allowBlank="1" showInputMessage="1" showErrorMessage="1" prompt="Дополнительные показатели (прибыли и убытки)" errorTitle="Ошибка ввода" error="Вводимое значение должно быть&#10;текстом длиной до 254 символов" sqref="A79:S79">
      <formula1>254</formula1>
    </dataValidation>
    <dataValidation type="textLength" operator="lessThanOrEqual" allowBlank="1" showInputMessage="1" showErrorMessage="1" prompt="В том числе по наименованию" errorTitle="Ошибка ввода" error="Вводимое значение должно быть&#10;текстом длиной до 254 символов" sqref="A50:AB50">
      <formula1>254</formula1>
    </dataValidation>
    <dataValidation type="textLength" operator="lessThanOrEqual" allowBlank="1" showInputMessage="1" showErrorMessage="1" prompt="В том числе по наименованиям" errorTitle="Ошибка ввода" error="Вводимое значение должно быть&#10;текстом длиной до 254 символов" sqref="A43:AB43 A41:AB41 A30:AB30 A27:AB27">
      <formula1>254</formula1>
    </dataValidation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"384,385"</formula1>
    </dataValidation>
    <dataValidation showInputMessage="1" showErrorMessage="1" sqref="J15:AB15"/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51 A31 A44">
      <formula1>254</formula1>
    </dataValidation>
  </dataValidations>
  <printOptions/>
  <pageMargins left="0.7874015748031497" right="0.7874015748031497" top="0.7874015748031497" bottom="0.7874015748031497" header="0" footer="0"/>
  <pageSetup blackAndWhite="1" horizontalDpi="300" verticalDpi="300" orientation="portrait" paperSize="9" scale="9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1) (с января 2009)</dc:title>
  <dc:subject/>
  <dc:creator>Николай федячкин</dc:creator>
  <cp:keywords/>
  <dc:description/>
  <cp:lastModifiedBy>LitvinovaAA</cp:lastModifiedBy>
  <cp:lastPrinted>2010-04-05T12:25:52Z</cp:lastPrinted>
  <dcterms:created xsi:type="dcterms:W3CDTF">2001-08-07T06:00:02Z</dcterms:created>
  <dcterms:modified xsi:type="dcterms:W3CDTF">2010-05-14T11:04:20Z</dcterms:modified>
  <cp:category/>
  <cp:version/>
  <cp:contentType/>
  <cp:contentStatus/>
</cp:coreProperties>
</file>